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Claus Andersen\Documents\Dokumenter 2024\climatepositions.com 2024\"/>
    </mc:Choice>
  </mc:AlternateContent>
  <xr:revisionPtr revIDLastSave="0" documentId="13_ncr:1_{AA5317C4-54D6-4E16-A0FF-C34676492AE0}" xr6:coauthVersionLast="47" xr6:coauthVersionMax="47" xr10:uidLastSave="{00000000-0000-0000-0000-000000000000}"/>
  <workbookProtection workbookAlgorithmName="SHA-512" workbookHashValue="QFYsWeaBzQiEUItYgQWpjuY9f1n1dXmg4O5G5HQvemt7wOwVdKDdgpZ+JARcDPD/d3pxrg8nNWegOKCSoLRqRg==" workbookSaltValue="ShKRnRLn0UDQgRquq5Fq9A==" workbookSpinCount="100000" lockStructure="1"/>
  <bookViews>
    <workbookView xWindow="-120" yWindow="-120" windowWidth="20730" windowHeight="11310" xr2:uid="{00000000-000D-0000-FFFF-FFFF00000000}"/>
  </bookViews>
  <sheets>
    <sheet name="Calculation" sheetId="1" r:id="rId1"/>
    <sheet name="Climate Debt Ranking" sheetId="2" r:id="rId2"/>
    <sheet name="GDP+" sheetId="3" r:id="rId3"/>
    <sheet name="Nuclear+" sheetId="4" r:id="rId4"/>
    <sheet name="Global Indicators" sheetId="5" r:id="rId5"/>
  </sheets>
  <definedNames>
    <definedName name="_xlnm._FilterDatabase" localSheetId="0" hidden="1">Calculation!$A$44:$DG$114</definedName>
    <definedName name="_xlnm._FilterDatabase" localSheetId="1" hidden="1">'Climate Debt Ranking'!$B$5:$G$179</definedName>
    <definedName name="_xlnm._FilterDatabase" localSheetId="2" hidden="1">'GDP+'!$B$5:$AD$30</definedName>
    <definedName name="_xlnm._FilterDatabase" localSheetId="3" hidden="1">'Nuclear+'!$B$7:$AE$193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 i="1" l="1"/>
  <c r="W123" i="3"/>
  <c r="V123" i="3" s="1"/>
  <c r="U123" i="3" s="1"/>
  <c r="T123" i="3" s="1"/>
  <c r="S123" i="3" s="1"/>
  <c r="R123" i="3" s="1"/>
  <c r="Q123" i="3" s="1"/>
  <c r="P123" i="3" s="1"/>
  <c r="O123" i="3" s="1"/>
  <c r="N123" i="3" s="1"/>
  <c r="M123" i="3" s="1"/>
  <c r="L123" i="3" s="1"/>
  <c r="K123" i="3" s="1"/>
  <c r="J123" i="3" s="1"/>
  <c r="I123" i="3" s="1"/>
  <c r="H123" i="3" s="1"/>
  <c r="G123" i="3" s="1"/>
  <c r="F123" i="3" s="1"/>
  <c r="E123" i="3" s="1"/>
  <c r="D123" i="3" s="1"/>
  <c r="C123" i="3" s="1"/>
  <c r="Y123" i="3"/>
  <c r="D9" i="1"/>
  <c r="AB192" i="4"/>
  <c r="AB190" i="4"/>
  <c r="AB178" i="4"/>
  <c r="AB112" i="4"/>
  <c r="AB184" i="4"/>
  <c r="AB182" i="4"/>
  <c r="AB180" i="4"/>
  <c r="AB42" i="4"/>
  <c r="AB39" i="4"/>
  <c r="AB173" i="4"/>
  <c r="AB171" i="4"/>
  <c r="AB170" i="4"/>
  <c r="AB36" i="4"/>
  <c r="AB168" i="4"/>
  <c r="AB164" i="4"/>
  <c r="AB162" i="4"/>
  <c r="AB160" i="4"/>
  <c r="AB32" i="4"/>
  <c r="AB158" i="4"/>
  <c r="AB156" i="4"/>
  <c r="AB150" i="4"/>
  <c r="AB30" i="4"/>
  <c r="AB147" i="4"/>
  <c r="AB145" i="4"/>
  <c r="AB143" i="4"/>
  <c r="AB141" i="4"/>
  <c r="AB136" i="4"/>
  <c r="AB134" i="4"/>
  <c r="AB132" i="4"/>
  <c r="AB131" i="4"/>
  <c r="AB129" i="4"/>
  <c r="AB127" i="4"/>
  <c r="AB121" i="4"/>
  <c r="AB120" i="4"/>
  <c r="AB118" i="4"/>
  <c r="AB116" i="4"/>
  <c r="AB114" i="4"/>
  <c r="AB26" i="4"/>
  <c r="AB107" i="4"/>
  <c r="AB23" i="4"/>
  <c r="AB22" i="4"/>
  <c r="AB21" i="4"/>
  <c r="AB102" i="4"/>
  <c r="AB100" i="4"/>
  <c r="AB94" i="4"/>
  <c r="AB93" i="4"/>
  <c r="AB91" i="4"/>
  <c r="AB89" i="4"/>
  <c r="AB18" i="4"/>
  <c r="AB87" i="4"/>
  <c r="AB81" i="4"/>
  <c r="AB79" i="4"/>
  <c r="AB17" i="4"/>
  <c r="AB76" i="4"/>
  <c r="AB74" i="4"/>
  <c r="AB72" i="4"/>
  <c r="AB67" i="4"/>
  <c r="AB65" i="4"/>
  <c r="AB64" i="4"/>
  <c r="AB62" i="4"/>
  <c r="AB14" i="4"/>
  <c r="AB13" i="4"/>
  <c r="AB54" i="4"/>
  <c r="AB11" i="4"/>
  <c r="AB52" i="4"/>
  <c r="AB50" i="4"/>
  <c r="AB46" i="4"/>
  <c r="AB44" i="4"/>
  <c r="AB186" i="4"/>
  <c r="AB175" i="4"/>
  <c r="AB166" i="4"/>
  <c r="AB152" i="4"/>
  <c r="AB138" i="4"/>
  <c r="AB123" i="4"/>
  <c r="AB109" i="4"/>
  <c r="AB96" i="4"/>
  <c r="AB83" i="4"/>
  <c r="AB16" i="4"/>
  <c r="AB56" i="4"/>
  <c r="AB49" i="4"/>
  <c r="AB10" i="4"/>
  <c r="AB47" i="4"/>
  <c r="AB48" i="4"/>
  <c r="AB51" i="4"/>
  <c r="AB53" i="4"/>
  <c r="AB12" i="4"/>
  <c r="AB55" i="4"/>
  <c r="AB57" i="4"/>
  <c r="AB58" i="4"/>
  <c r="AB59" i="4"/>
  <c r="AB60" i="4"/>
  <c r="AB61" i="4"/>
  <c r="AB63" i="4"/>
  <c r="AB15" i="4"/>
  <c r="AB66" i="4"/>
  <c r="AB68" i="4"/>
  <c r="AB69" i="4"/>
  <c r="AB70" i="4"/>
  <c r="AB71" i="4"/>
  <c r="AB73" i="4"/>
  <c r="AB75" i="4"/>
  <c r="AB77" i="4"/>
  <c r="AB78" i="4"/>
  <c r="AB80" i="4"/>
  <c r="AB82" i="4"/>
  <c r="AB84" i="4"/>
  <c r="AB85" i="4"/>
  <c r="AB86" i="4"/>
  <c r="AB88" i="4"/>
  <c r="AB19" i="4"/>
  <c r="AB90" i="4"/>
  <c r="AB92" i="4"/>
  <c r="AB20" i="4"/>
  <c r="AB95" i="4"/>
  <c r="AB97" i="4"/>
  <c r="AB98" i="4"/>
  <c r="AB99" i="4"/>
  <c r="AB101" i="4"/>
  <c r="AB103" i="4"/>
  <c r="AB104" i="4"/>
  <c r="AB105" i="4"/>
  <c r="AB106" i="4"/>
  <c r="AB108" i="4"/>
  <c r="AB110" i="4"/>
  <c r="AB24" i="4"/>
  <c r="AB25" i="4"/>
  <c r="AB113" i="4"/>
  <c r="AB115" i="4"/>
  <c r="AB117" i="4"/>
  <c r="AB119" i="4"/>
  <c r="AB27" i="4"/>
  <c r="AB122" i="4"/>
  <c r="AB124" i="4"/>
  <c r="AB125" i="4"/>
  <c r="AB126" i="4"/>
  <c r="AB128" i="4"/>
  <c r="AB130" i="4"/>
  <c r="AB28" i="4"/>
  <c r="AB133" i="4"/>
  <c r="AB135" i="4"/>
  <c r="AB137" i="4"/>
  <c r="AB139" i="4"/>
  <c r="AB29" i="4"/>
  <c r="AB140" i="4"/>
  <c r="AB142" i="4"/>
  <c r="AB144" i="4"/>
  <c r="AB146" i="4"/>
  <c r="AB148" i="4"/>
  <c r="AB149" i="4"/>
  <c r="AB151" i="4"/>
  <c r="AB153" i="4"/>
  <c r="AB154" i="4"/>
  <c r="AB155" i="4"/>
  <c r="AB157" i="4"/>
  <c r="AB31" i="4"/>
  <c r="AB159" i="4"/>
  <c r="AB161" i="4"/>
  <c r="AB33" i="4"/>
  <c r="AB165" i="4"/>
  <c r="AB167" i="4"/>
  <c r="AB34" i="4"/>
  <c r="AB35" i="4"/>
  <c r="AB169" i="4"/>
  <c r="AB37" i="4"/>
  <c r="AB38" i="4"/>
  <c r="AB172" i="4"/>
  <c r="AB174" i="4"/>
  <c r="AB40" i="4"/>
  <c r="AB41" i="4"/>
  <c r="AB176" i="4"/>
  <c r="AB177" i="4"/>
  <c r="AB179" i="4"/>
  <c r="AB181" i="4"/>
  <c r="AB111" i="4"/>
  <c r="AB185" i="4"/>
  <c r="AB163" i="4"/>
  <c r="AB183" i="4"/>
  <c r="AB187" i="4"/>
  <c r="AB188" i="4"/>
  <c r="AB189" i="4"/>
  <c r="AB191" i="4"/>
  <c r="AB193" i="4"/>
  <c r="AB43" i="4"/>
  <c r="AB45" i="4"/>
  <c r="AB9" i="4"/>
  <c r="AB8" i="4"/>
  <c r="R48" i="3" l="1"/>
  <c r="Q48" i="3" s="1"/>
  <c r="P48" i="3" s="1"/>
  <c r="O48" i="3" s="1"/>
  <c r="N48" i="3" s="1"/>
  <c r="M48" i="3" s="1"/>
  <c r="L48" i="3" s="1"/>
  <c r="K48" i="3" s="1"/>
  <c r="J48" i="3" s="1"/>
  <c r="I48" i="3" s="1"/>
  <c r="H48" i="3" s="1"/>
  <c r="G48" i="3" s="1"/>
  <c r="F48" i="3" s="1"/>
  <c r="E48" i="3" s="1"/>
  <c r="D48" i="3" s="1"/>
  <c r="C48" i="3" s="1"/>
  <c r="AB48" i="3" s="1"/>
  <c r="T48" i="3"/>
  <c r="U48" i="3" s="1"/>
  <c r="V48" i="3" s="1"/>
  <c r="S169" i="3"/>
  <c r="R169" i="3" s="1"/>
  <c r="Q169" i="3" s="1"/>
  <c r="P169" i="3" s="1"/>
  <c r="O169" i="3" s="1"/>
  <c r="N169" i="3" s="1"/>
  <c r="M169" i="3" s="1"/>
  <c r="L169" i="3" s="1"/>
  <c r="K169" i="3" s="1"/>
  <c r="J169" i="3" s="1"/>
  <c r="I169" i="3" s="1"/>
  <c r="H169" i="3" s="1"/>
  <c r="G169" i="3" s="1"/>
  <c r="F169" i="3" s="1"/>
  <c r="E169" i="3" s="1"/>
  <c r="D169" i="3" s="1"/>
  <c r="C169" i="3" s="1"/>
  <c r="AB169" i="3" s="1"/>
  <c r="U169" i="3"/>
  <c r="V169" i="3" s="1"/>
  <c r="W169" i="3" s="1"/>
  <c r="Q168" i="3"/>
  <c r="P168" i="3" s="1"/>
  <c r="O168" i="3" s="1"/>
  <c r="N168" i="3" s="1"/>
  <c r="M168" i="3" s="1"/>
  <c r="L168" i="3" s="1"/>
  <c r="K168" i="3" s="1"/>
  <c r="J168" i="3" s="1"/>
  <c r="I168" i="3" s="1"/>
  <c r="H168" i="3" s="1"/>
  <c r="G168" i="3" s="1"/>
  <c r="F168" i="3" s="1"/>
  <c r="E168" i="3" s="1"/>
  <c r="D168" i="3" s="1"/>
  <c r="C168" i="3" s="1"/>
  <c r="S168" i="3"/>
  <c r="T168" i="3" s="1"/>
  <c r="U168" i="3" s="1"/>
  <c r="O187" i="3"/>
  <c r="P187" i="3" s="1"/>
  <c r="Q187" i="3" s="1"/>
  <c r="R187" i="3" s="1"/>
  <c r="X178" i="3"/>
  <c r="Y178" i="3" s="1"/>
  <c r="AC178" i="3" s="1"/>
  <c r="O157" i="3"/>
  <c r="N157" i="3" s="1"/>
  <c r="M157" i="3" s="1"/>
  <c r="L157" i="3" s="1"/>
  <c r="K157" i="3" s="1"/>
  <c r="J157" i="3" s="1"/>
  <c r="I157" i="3" s="1"/>
  <c r="H157" i="3" s="1"/>
  <c r="G157" i="3" s="1"/>
  <c r="F157" i="3" s="1"/>
  <c r="E157" i="3" s="1"/>
  <c r="D157" i="3" s="1"/>
  <c r="C157" i="3" s="1"/>
  <c r="AB157" i="3" s="1"/>
  <c r="C148" i="3"/>
  <c r="AB148" i="3" s="1"/>
  <c r="Y98" i="3"/>
  <c r="AC98" i="3" s="1"/>
  <c r="O52" i="3"/>
  <c r="N52" i="3" s="1"/>
  <c r="M52" i="3" s="1"/>
  <c r="L52" i="3" s="1"/>
  <c r="K52" i="3" s="1"/>
  <c r="J52" i="3" s="1"/>
  <c r="I52" i="3" s="1"/>
  <c r="H52" i="3" s="1"/>
  <c r="G52" i="3" s="1"/>
  <c r="F52" i="3" s="1"/>
  <c r="E52" i="3" s="1"/>
  <c r="D52" i="3" s="1"/>
  <c r="C52" i="3" s="1"/>
  <c r="AB52" i="3" s="1"/>
  <c r="Y24" i="3"/>
  <c r="AC24" i="3" s="1"/>
  <c r="Y7" i="3"/>
  <c r="AC7" i="3" s="1"/>
  <c r="C7" i="3"/>
  <c r="D7" i="3"/>
  <c r="AB8" i="3"/>
  <c r="AC8" i="3"/>
  <c r="AB9" i="3"/>
  <c r="AC9" i="3"/>
  <c r="AB10" i="3"/>
  <c r="AC10" i="3"/>
  <c r="AB11" i="3"/>
  <c r="AC11" i="3"/>
  <c r="AB12" i="3"/>
  <c r="AC12" i="3"/>
  <c r="AB13" i="3"/>
  <c r="AC13" i="3"/>
  <c r="AB14" i="3"/>
  <c r="AC14" i="3"/>
  <c r="AB15" i="3"/>
  <c r="AC15" i="3"/>
  <c r="AB16" i="3"/>
  <c r="AC16" i="3"/>
  <c r="AB17" i="3"/>
  <c r="AC17" i="3"/>
  <c r="AB18" i="3"/>
  <c r="AC18" i="3"/>
  <c r="AB19" i="3"/>
  <c r="AC19" i="3"/>
  <c r="AB20" i="3"/>
  <c r="AC20" i="3"/>
  <c r="AB21" i="3"/>
  <c r="AC21" i="3"/>
  <c r="AB22" i="3"/>
  <c r="AC22" i="3"/>
  <c r="AB23" i="3"/>
  <c r="AC23" i="3"/>
  <c r="AB24" i="3"/>
  <c r="AB25" i="3"/>
  <c r="AC25" i="3"/>
  <c r="AB26" i="3"/>
  <c r="AC26" i="3"/>
  <c r="AB27" i="3"/>
  <c r="AC27" i="3"/>
  <c r="AB28" i="3"/>
  <c r="AC28" i="3"/>
  <c r="AB29" i="3"/>
  <c r="AC29" i="3"/>
  <c r="AB30" i="3"/>
  <c r="AC30" i="3"/>
  <c r="AB31" i="3"/>
  <c r="AC31" i="3"/>
  <c r="AB32" i="3"/>
  <c r="AC32" i="3"/>
  <c r="AB33" i="3"/>
  <c r="AC33" i="3"/>
  <c r="AB34" i="3"/>
  <c r="AC34" i="3"/>
  <c r="AB35" i="3"/>
  <c r="AC35" i="3"/>
  <c r="AB36" i="3"/>
  <c r="AC36" i="3"/>
  <c r="AB37" i="3"/>
  <c r="AC37" i="3"/>
  <c r="AB38" i="3"/>
  <c r="AC38" i="3"/>
  <c r="AB39" i="3"/>
  <c r="AC39" i="3"/>
  <c r="AB40" i="3"/>
  <c r="AC40" i="3"/>
  <c r="AB41" i="3"/>
  <c r="AC41" i="3"/>
  <c r="AB42" i="3"/>
  <c r="AC42" i="3"/>
  <c r="AB43" i="3"/>
  <c r="AC43" i="3"/>
  <c r="AB44" i="3"/>
  <c r="AC44" i="3"/>
  <c r="AB45" i="3"/>
  <c r="AC45" i="3"/>
  <c r="AB46" i="3"/>
  <c r="AC46" i="3"/>
  <c r="AB47" i="3"/>
  <c r="AC47" i="3"/>
  <c r="AB49" i="3"/>
  <c r="AC49" i="3"/>
  <c r="AB50" i="3"/>
  <c r="AC50" i="3"/>
  <c r="AB51" i="3"/>
  <c r="AC51" i="3"/>
  <c r="AC52" i="3"/>
  <c r="AB53" i="3"/>
  <c r="AC53" i="3"/>
  <c r="AB54" i="3"/>
  <c r="AC54" i="3"/>
  <c r="AB55" i="3"/>
  <c r="AC55" i="3"/>
  <c r="AB56" i="3"/>
  <c r="AC56" i="3"/>
  <c r="AB57" i="3"/>
  <c r="AC57" i="3"/>
  <c r="AB58" i="3"/>
  <c r="AC58" i="3"/>
  <c r="AB59" i="3"/>
  <c r="AC59" i="3"/>
  <c r="AB60" i="3"/>
  <c r="AC60" i="3"/>
  <c r="AB61" i="3"/>
  <c r="AC61" i="3"/>
  <c r="AB62" i="3"/>
  <c r="AC62" i="3"/>
  <c r="AB63" i="3"/>
  <c r="AC63" i="3"/>
  <c r="AB64" i="3"/>
  <c r="AC64" i="3"/>
  <c r="AB65" i="3"/>
  <c r="AC65" i="3"/>
  <c r="AB66" i="3"/>
  <c r="AC66" i="3"/>
  <c r="AB67" i="3"/>
  <c r="AC67" i="3"/>
  <c r="AB68" i="3"/>
  <c r="AC68" i="3"/>
  <c r="AB69" i="3"/>
  <c r="AC69" i="3"/>
  <c r="AB70" i="3"/>
  <c r="AC70" i="3"/>
  <c r="AB71" i="3"/>
  <c r="AC71" i="3"/>
  <c r="AB72" i="3"/>
  <c r="AC72" i="3"/>
  <c r="AB73" i="3"/>
  <c r="AC73" i="3"/>
  <c r="AB74" i="3"/>
  <c r="AC74" i="3"/>
  <c r="AB75" i="3"/>
  <c r="AC75" i="3"/>
  <c r="AB76" i="3"/>
  <c r="AC76" i="3"/>
  <c r="AB77" i="3"/>
  <c r="AC77" i="3"/>
  <c r="AB78" i="3"/>
  <c r="AC78" i="3"/>
  <c r="AB79" i="3"/>
  <c r="AC79" i="3"/>
  <c r="AB80" i="3"/>
  <c r="AC80" i="3"/>
  <c r="AB81" i="3"/>
  <c r="AC81" i="3"/>
  <c r="AB82" i="3"/>
  <c r="AC82" i="3"/>
  <c r="AB83" i="3"/>
  <c r="AC83" i="3"/>
  <c r="AB84" i="3"/>
  <c r="AC84" i="3"/>
  <c r="AB85" i="3"/>
  <c r="AC85" i="3"/>
  <c r="AB86" i="3"/>
  <c r="AC86" i="3"/>
  <c r="AB87" i="3"/>
  <c r="AC87" i="3"/>
  <c r="AB88" i="3"/>
  <c r="AC88" i="3"/>
  <c r="AB89" i="3"/>
  <c r="AC89" i="3"/>
  <c r="AB90" i="3"/>
  <c r="AC90" i="3"/>
  <c r="AB91" i="3"/>
  <c r="AC91" i="3"/>
  <c r="AB92" i="3"/>
  <c r="AC92" i="3"/>
  <c r="AB93" i="3"/>
  <c r="AC93" i="3"/>
  <c r="AB94" i="3"/>
  <c r="AC94" i="3"/>
  <c r="AB95" i="3"/>
  <c r="AC95" i="3"/>
  <c r="AB96" i="3"/>
  <c r="AC96" i="3"/>
  <c r="AB97" i="3"/>
  <c r="AC97" i="3"/>
  <c r="AB98" i="3"/>
  <c r="AB99" i="3"/>
  <c r="AC99" i="3"/>
  <c r="AB100" i="3"/>
  <c r="AC100" i="3"/>
  <c r="AB101" i="3"/>
  <c r="AC101" i="3"/>
  <c r="AB102" i="3"/>
  <c r="AC102" i="3"/>
  <c r="AB103" i="3"/>
  <c r="AC103" i="3"/>
  <c r="AB104" i="3"/>
  <c r="AC104" i="3"/>
  <c r="AB105" i="3"/>
  <c r="AC105" i="3"/>
  <c r="AB106" i="3"/>
  <c r="AC106" i="3"/>
  <c r="AB107" i="3"/>
  <c r="AC107" i="3"/>
  <c r="AB108" i="3"/>
  <c r="AC108" i="3"/>
  <c r="AB109" i="3"/>
  <c r="AC109" i="3"/>
  <c r="AB110" i="3"/>
  <c r="AC110" i="3"/>
  <c r="AB111" i="3"/>
  <c r="AC111" i="3"/>
  <c r="AB112" i="3"/>
  <c r="AC112" i="3"/>
  <c r="AB113" i="3"/>
  <c r="AC113" i="3"/>
  <c r="AB114" i="3"/>
  <c r="AC114" i="3"/>
  <c r="AB115" i="3"/>
  <c r="AC115" i="3"/>
  <c r="AB116" i="3"/>
  <c r="AC116" i="3"/>
  <c r="AB117" i="3"/>
  <c r="AC117" i="3"/>
  <c r="AB118" i="3"/>
  <c r="AC118" i="3"/>
  <c r="AB119" i="3"/>
  <c r="AC119" i="3"/>
  <c r="AB120" i="3"/>
  <c r="AC120" i="3"/>
  <c r="AB121" i="3"/>
  <c r="AC121" i="3"/>
  <c r="AB122" i="3"/>
  <c r="AC122" i="3"/>
  <c r="AB123" i="3"/>
  <c r="AC123" i="3"/>
  <c r="AB124" i="3"/>
  <c r="AC124" i="3"/>
  <c r="AB125" i="3"/>
  <c r="AC125" i="3"/>
  <c r="AB126" i="3"/>
  <c r="AC126" i="3"/>
  <c r="AB127" i="3"/>
  <c r="AC127" i="3"/>
  <c r="AB128" i="3"/>
  <c r="AC128" i="3"/>
  <c r="AB129" i="3"/>
  <c r="AC129" i="3"/>
  <c r="AB130" i="3"/>
  <c r="AC130" i="3"/>
  <c r="AB131" i="3"/>
  <c r="AC131" i="3"/>
  <c r="AB132" i="3"/>
  <c r="AC132" i="3"/>
  <c r="AB133" i="3"/>
  <c r="AC133" i="3"/>
  <c r="AB134" i="3"/>
  <c r="AC134" i="3"/>
  <c r="AB135" i="3"/>
  <c r="AC135" i="3"/>
  <c r="AB136" i="3"/>
  <c r="AC136" i="3"/>
  <c r="AB137" i="3"/>
  <c r="AC137" i="3"/>
  <c r="AB138" i="3"/>
  <c r="AC138" i="3"/>
  <c r="AB139" i="3"/>
  <c r="AC139" i="3"/>
  <c r="AB140" i="3"/>
  <c r="AC140" i="3"/>
  <c r="AB141" i="3"/>
  <c r="AC141" i="3"/>
  <c r="AB142" i="3"/>
  <c r="AC142" i="3"/>
  <c r="AB143" i="3"/>
  <c r="AC143" i="3"/>
  <c r="AB144" i="3"/>
  <c r="AC144" i="3"/>
  <c r="AB145" i="3"/>
  <c r="AC145" i="3"/>
  <c r="AB146" i="3"/>
  <c r="AC146" i="3"/>
  <c r="AB147" i="3"/>
  <c r="AC147" i="3"/>
  <c r="AC148" i="3"/>
  <c r="AB149" i="3"/>
  <c r="AC149" i="3"/>
  <c r="AB150" i="3"/>
  <c r="AC150" i="3"/>
  <c r="AB151" i="3"/>
  <c r="AC151" i="3"/>
  <c r="AB152" i="3"/>
  <c r="AC152" i="3"/>
  <c r="AB153" i="3"/>
  <c r="AC153" i="3"/>
  <c r="AB154" i="3"/>
  <c r="AC154" i="3"/>
  <c r="AB155" i="3"/>
  <c r="AC155" i="3"/>
  <c r="AB156" i="3"/>
  <c r="AC156" i="3"/>
  <c r="AC157" i="3"/>
  <c r="AB158" i="3"/>
  <c r="AC158" i="3"/>
  <c r="AB159" i="3"/>
  <c r="AC159" i="3"/>
  <c r="AB160" i="3"/>
  <c r="AC160" i="3"/>
  <c r="AB161" i="3"/>
  <c r="AC161" i="3"/>
  <c r="AB162" i="3"/>
  <c r="AC162" i="3"/>
  <c r="AB163" i="3"/>
  <c r="AC163" i="3"/>
  <c r="AB164" i="3"/>
  <c r="AC164" i="3"/>
  <c r="AB165" i="3"/>
  <c r="AC165" i="3"/>
  <c r="AB166" i="3"/>
  <c r="AC166" i="3"/>
  <c r="AB167" i="3"/>
  <c r="AC167" i="3"/>
  <c r="AB170" i="3"/>
  <c r="AC170" i="3"/>
  <c r="AB171" i="3"/>
  <c r="AC171" i="3"/>
  <c r="AB172" i="3"/>
  <c r="AC172" i="3"/>
  <c r="AB173" i="3"/>
  <c r="AC173" i="3"/>
  <c r="AB174" i="3"/>
  <c r="AC174" i="3"/>
  <c r="AB175" i="3"/>
  <c r="AC175" i="3"/>
  <c r="AB176" i="3"/>
  <c r="AC176" i="3"/>
  <c r="AB177" i="3"/>
  <c r="AC177" i="3"/>
  <c r="AB178" i="3"/>
  <c r="AB179" i="3"/>
  <c r="AC179" i="3"/>
  <c r="AB180" i="3"/>
  <c r="AC180" i="3"/>
  <c r="AB181" i="3"/>
  <c r="AC181" i="3"/>
  <c r="AB182" i="3"/>
  <c r="AC182" i="3"/>
  <c r="AB183" i="3"/>
  <c r="AC183" i="3"/>
  <c r="AB184" i="3"/>
  <c r="AC184" i="3"/>
  <c r="AB185" i="3"/>
  <c r="AC185" i="3"/>
  <c r="AB186" i="3"/>
  <c r="AC186" i="3"/>
  <c r="AB188" i="3"/>
  <c r="AC188" i="3"/>
  <c r="AB189" i="3"/>
  <c r="AC189" i="3"/>
  <c r="AB190" i="3"/>
  <c r="AC190" i="3"/>
  <c r="AB191" i="3"/>
  <c r="AC191" i="3"/>
  <c r="AC6" i="3"/>
  <c r="AB6" i="3"/>
  <c r="BL8" i="5"/>
  <c r="BK8" i="5"/>
  <c r="GP31" i="5"/>
  <c r="GQ31" i="5"/>
  <c r="GR31" i="5"/>
  <c r="GS31" i="5"/>
  <c r="GT31" i="5"/>
  <c r="GU31" i="5"/>
  <c r="GV31" i="5"/>
  <c r="GW31" i="5"/>
  <c r="GX31" i="5"/>
  <c r="GY31" i="5"/>
  <c r="GZ31" i="5"/>
  <c r="HA31" i="5"/>
  <c r="HB31" i="5"/>
  <c r="HC31" i="5"/>
  <c r="HD31" i="5"/>
  <c r="HE31" i="5"/>
  <c r="HF31" i="5"/>
  <c r="HG31" i="5"/>
  <c r="HH31" i="5"/>
  <c r="HI31" i="5"/>
  <c r="HJ31" i="5"/>
  <c r="HK31" i="5"/>
  <c r="HL31" i="5"/>
  <c r="HM31" i="5"/>
  <c r="FV31" i="5"/>
  <c r="FW31" i="5"/>
  <c r="FX31" i="5"/>
  <c r="FY31" i="5"/>
  <c r="FZ31" i="5"/>
  <c r="GA31" i="5"/>
  <c r="GB31" i="5"/>
  <c r="GC31" i="5"/>
  <c r="GD31" i="5"/>
  <c r="GE31" i="5"/>
  <c r="GF31" i="5"/>
  <c r="GG31" i="5"/>
  <c r="GH31" i="5"/>
  <c r="GI31" i="5"/>
  <c r="GJ31" i="5"/>
  <c r="GK31" i="5"/>
  <c r="GL31" i="5"/>
  <c r="GM31" i="5"/>
  <c r="GN31" i="5"/>
  <c r="GO31" i="5"/>
  <c r="BL8" i="1"/>
  <c r="FS31" i="5"/>
  <c r="FT31" i="5"/>
  <c r="FU31" i="5"/>
  <c r="BJ8" i="5"/>
  <c r="FR31" i="5"/>
  <c r="FQ31" i="5"/>
  <c r="FP31" i="5"/>
  <c r="FO31" i="5"/>
  <c r="FN31" i="5"/>
  <c r="FM31" i="5"/>
  <c r="FL31" i="5"/>
  <c r="FK31" i="5"/>
  <c r="FJ31" i="5"/>
  <c r="FI31" i="5"/>
  <c r="FH31" i="5"/>
  <c r="FG31" i="5"/>
  <c r="FF31" i="5"/>
  <c r="FE31" i="5"/>
  <c r="FD31" i="5"/>
  <c r="FC31" i="5"/>
  <c r="FB31" i="5"/>
  <c r="FA31" i="5"/>
  <c r="EZ31" i="5"/>
  <c r="EY31" i="5"/>
  <c r="EX31" i="5"/>
  <c r="EW31" i="5"/>
  <c r="A29" i="5"/>
  <c r="DQ29" i="5" s="1"/>
  <c r="DQ31" i="5" s="1"/>
  <c r="BI8" i="5"/>
  <c r="BH8" i="5"/>
  <c r="BG8" i="5"/>
  <c r="BF8" i="5"/>
  <c r="BE8" i="5"/>
  <c r="BD8" i="5"/>
  <c r="BC8" i="5"/>
  <c r="BB8" i="5"/>
  <c r="BA8" i="5"/>
  <c r="AZ8" i="5"/>
  <c r="AY8" i="5"/>
  <c r="AX8" i="5"/>
  <c r="AW8"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K8" i="5"/>
  <c r="J8" i="5"/>
  <c r="I8" i="5"/>
  <c r="H8" i="5"/>
  <c r="G8" i="5"/>
  <c r="F8" i="5"/>
  <c r="E8" i="5"/>
  <c r="D8" i="5"/>
  <c r="C8" i="5"/>
  <c r="AC187" i="4"/>
  <c r="AC183" i="4"/>
  <c r="AC178" i="4"/>
  <c r="AC163" i="4"/>
  <c r="AC112" i="4"/>
  <c r="AC111"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C12" i="4"/>
  <c r="AC11" i="4"/>
  <c r="AC10" i="4"/>
  <c r="AC9" i="4"/>
  <c r="AC8" i="4"/>
  <c r="DF40" i="1"/>
  <c r="K36" i="1"/>
  <c r="K35" i="1"/>
  <c r="B34" i="1"/>
  <c r="B33" i="1"/>
  <c r="B28" i="1"/>
  <c r="B24" i="1"/>
  <c r="A23" i="1"/>
  <c r="CV23" i="1"/>
  <c r="CU23" i="1"/>
  <c r="CT23" i="1"/>
  <c r="CS23" i="1"/>
  <c r="CR23" i="1"/>
  <c r="CQ23" i="1"/>
  <c r="CP23" i="1"/>
  <c r="CO23" i="1"/>
  <c r="CN23" i="1"/>
  <c r="CM23" i="1"/>
  <c r="CL23" i="1"/>
  <c r="CK23" i="1"/>
  <c r="CJ23" i="1"/>
  <c r="CI23" i="1"/>
  <c r="CH23" i="1"/>
  <c r="CG23" i="1"/>
  <c r="CF23" i="1"/>
  <c r="CE23" i="1"/>
  <c r="CD23" i="1"/>
  <c r="CC23" i="1"/>
  <c r="CB23" i="1"/>
  <c r="CA23" i="1"/>
  <c r="BZ23" i="1"/>
  <c r="BY23" i="1"/>
  <c r="BX23" i="1"/>
  <c r="BW23" i="1"/>
  <c r="BV23" i="1"/>
  <c r="BU23" i="1"/>
  <c r="BT23" i="1"/>
  <c r="BS23" i="1"/>
  <c r="BR23" i="1"/>
  <c r="BQ23" i="1"/>
  <c r="BP23" i="1"/>
  <c r="BO23" i="1"/>
  <c r="BN23" i="1"/>
  <c r="BM23" i="1"/>
  <c r="BL23" i="1"/>
  <c r="BK23" i="1"/>
  <c r="BJ23" i="1"/>
  <c r="BI23" i="1"/>
  <c r="BH23" i="1"/>
  <c r="BG23" i="1"/>
  <c r="BF23" i="1"/>
  <c r="BE23" i="1"/>
  <c r="BD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DN20" i="1"/>
  <c r="DM20" i="1"/>
  <c r="DL20" i="1"/>
  <c r="DK20" i="1"/>
  <c r="DJ20" i="1"/>
  <c r="DI20" i="1"/>
  <c r="DH20" i="1"/>
  <c r="DG20" i="1"/>
  <c r="DF20" i="1"/>
  <c r="DE20" i="1"/>
  <c r="DD20" i="1"/>
  <c r="DC20" i="1"/>
  <c r="DB20" i="1"/>
  <c r="DA20" i="1"/>
  <c r="CZ20" i="1"/>
  <c r="CY20" i="1"/>
  <c r="CX20" i="1"/>
  <c r="CW20" i="1"/>
  <c r="CV20" i="1"/>
  <c r="CU20" i="1"/>
  <c r="CT20" i="1"/>
  <c r="CS20" i="1"/>
  <c r="CR20" i="1"/>
  <c r="CQ20" i="1"/>
  <c r="CP20" i="1"/>
  <c r="CO20" i="1"/>
  <c r="CN20" i="1"/>
  <c r="CM20" i="1"/>
  <c r="CL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DN19" i="1"/>
  <c r="DM19" i="1"/>
  <c r="DL19" i="1"/>
  <c r="DK19" i="1"/>
  <c r="DJ19" i="1"/>
  <c r="DI19" i="1"/>
  <c r="DH19" i="1"/>
  <c r="DG19" i="1"/>
  <c r="DF19" i="1"/>
  <c r="DE19" i="1"/>
  <c r="DD19" i="1"/>
  <c r="DC19" i="1"/>
  <c r="DB19" i="1"/>
  <c r="DA19" i="1"/>
  <c r="CZ19" i="1"/>
  <c r="CY19" i="1"/>
  <c r="CX19" i="1"/>
  <c r="CW19" i="1"/>
  <c r="CV19" i="1"/>
  <c r="CU19" i="1"/>
  <c r="CT19" i="1"/>
  <c r="CS19" i="1"/>
  <c r="CR19" i="1"/>
  <c r="CQ19" i="1"/>
  <c r="CP19" i="1"/>
  <c r="CO19" i="1"/>
  <c r="CN19" i="1"/>
  <c r="CM19" i="1"/>
  <c r="CL19" i="1"/>
  <c r="CK19" i="1"/>
  <c r="CJ19" i="1"/>
  <c r="CI19" i="1"/>
  <c r="CH19" i="1"/>
  <c r="CG19" i="1"/>
  <c r="CF19" i="1"/>
  <c r="CE19" i="1"/>
  <c r="CD19" i="1"/>
  <c r="CC19" i="1"/>
  <c r="CB19" i="1"/>
  <c r="CA19" i="1"/>
  <c r="BZ19" i="1"/>
  <c r="BY19" i="1"/>
  <c r="BX19" i="1"/>
  <c r="BW19" i="1"/>
  <c r="BV19" i="1"/>
  <c r="BU19" i="1"/>
  <c r="BT19" i="1"/>
  <c r="BS19" i="1"/>
  <c r="BR19" i="1"/>
  <c r="BQ19" i="1"/>
  <c r="BP19" i="1"/>
  <c r="BO19" i="1"/>
  <c r="BN19" i="1"/>
  <c r="BM19" i="1"/>
  <c r="BL19" i="1"/>
  <c r="BK19" i="1"/>
  <c r="BJ19" i="1"/>
  <c r="BI19" i="1"/>
  <c r="BH19" i="1"/>
  <c r="BG19" i="1"/>
  <c r="BF19" i="1"/>
  <c r="BE19" i="1"/>
  <c r="BD19" i="1"/>
  <c r="BC19" i="1"/>
  <c r="BB19"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J19" i="1"/>
  <c r="E19" i="1"/>
  <c r="D16" i="1"/>
  <c r="AA13" i="1"/>
  <c r="Z13" i="1"/>
  <c r="Y13" i="1"/>
  <c r="X13" i="1"/>
  <c r="W13" i="1"/>
  <c r="V13" i="1"/>
  <c r="U13" i="1"/>
  <c r="T13" i="1"/>
  <c r="S13" i="1"/>
  <c r="R13" i="1"/>
  <c r="Q13" i="1"/>
  <c r="P13" i="1"/>
  <c r="O13" i="1"/>
  <c r="N13" i="1"/>
  <c r="M13" i="1"/>
  <c r="L13" i="1"/>
  <c r="K13" i="1"/>
  <c r="J13" i="1"/>
  <c r="I13" i="1"/>
  <c r="H13" i="1"/>
  <c r="G13" i="1"/>
  <c r="F13" i="1"/>
  <c r="E13" i="1"/>
  <c r="D10" i="1"/>
  <c r="E10" i="1" s="1"/>
  <c r="F10" i="1" s="1"/>
  <c r="G10" i="1" s="1"/>
  <c r="H10" i="1" s="1"/>
  <c r="I10" i="1" s="1"/>
  <c r="J10" i="1" s="1"/>
  <c r="K10" i="1" s="1"/>
  <c r="L10" i="1" s="1"/>
  <c r="M10" i="1" s="1"/>
  <c r="N10" i="1" s="1"/>
  <c r="O10" i="1" s="1"/>
  <c r="P10" i="1" s="1"/>
  <c r="Q10" i="1" s="1"/>
  <c r="R10" i="1" s="1"/>
  <c r="S10" i="1" s="1"/>
  <c r="T10" i="1" s="1"/>
  <c r="U10" i="1" s="1"/>
  <c r="V10" i="1" s="1"/>
  <c r="W10" i="1" s="1"/>
  <c r="X10" i="1" s="1"/>
  <c r="Y10" i="1" s="1"/>
  <c r="Z10" i="1" s="1"/>
  <c r="AA10" i="1" s="1"/>
  <c r="AB10" i="1" s="1"/>
  <c r="AC10" i="1" s="1"/>
  <c r="AD10" i="1" s="1"/>
  <c r="AE10" i="1" s="1"/>
  <c r="AF10" i="1" s="1"/>
  <c r="AG10" i="1" s="1"/>
  <c r="AH10" i="1" s="1"/>
  <c r="AI10" i="1" s="1"/>
  <c r="AJ10" i="1" s="1"/>
  <c r="AK10" i="1" s="1"/>
  <c r="AL10" i="1" s="1"/>
  <c r="AM10" i="1" s="1"/>
  <c r="AN10" i="1" s="1"/>
  <c r="AO10" i="1" s="1"/>
  <c r="AP10" i="1" s="1"/>
  <c r="AQ10" i="1" s="1"/>
  <c r="AR10" i="1" s="1"/>
  <c r="AS10" i="1" s="1"/>
  <c r="AT10" i="1" s="1"/>
  <c r="AU10" i="1" s="1"/>
  <c r="AV10" i="1" s="1"/>
  <c r="AW10" i="1" s="1"/>
  <c r="AX10" i="1" s="1"/>
  <c r="AY10" i="1" s="1"/>
  <c r="AZ10" i="1" s="1"/>
  <c r="BA10" i="1" s="1"/>
  <c r="BB10" i="1" s="1"/>
  <c r="BC10" i="1" s="1"/>
  <c r="BD10" i="1" s="1"/>
  <c r="BE10" i="1" s="1"/>
  <c r="BF10" i="1" s="1"/>
  <c r="BG10" i="1" s="1"/>
  <c r="BH10" i="1" s="1"/>
  <c r="BI10" i="1" s="1"/>
  <c r="BJ10" i="1" s="1"/>
  <c r="BK10" i="1" s="1"/>
  <c r="BL10" i="1" s="1"/>
  <c r="BM10" i="1" s="1"/>
  <c r="BN10" i="1" s="1"/>
  <c r="BO10" i="1" s="1"/>
  <c r="BP10" i="1" s="1"/>
  <c r="BQ10" i="1" s="1"/>
  <c r="BR10" i="1" s="1"/>
  <c r="BS10" i="1" s="1"/>
  <c r="BT10" i="1" s="1"/>
  <c r="BU10" i="1" s="1"/>
  <c r="BV10" i="1" s="1"/>
  <c r="BW10" i="1" s="1"/>
  <c r="BX10" i="1" s="1"/>
  <c r="BY10" i="1" s="1"/>
  <c r="BZ10" i="1" s="1"/>
  <c r="CA10" i="1" s="1"/>
  <c r="CB10" i="1" s="1"/>
  <c r="CC10" i="1" s="1"/>
  <c r="CD10" i="1" s="1"/>
  <c r="CE10" i="1" s="1"/>
  <c r="CF10" i="1" s="1"/>
  <c r="CG10" i="1" s="1"/>
  <c r="CH10" i="1" s="1"/>
  <c r="CI10" i="1" s="1"/>
  <c r="CJ10" i="1" s="1"/>
  <c r="CK10" i="1" s="1"/>
  <c r="CL10" i="1" s="1"/>
  <c r="CM10" i="1" s="1"/>
  <c r="CN10" i="1" s="1"/>
  <c r="CO10" i="1" s="1"/>
  <c r="CP10" i="1" s="1"/>
  <c r="CQ10" i="1" s="1"/>
  <c r="CR10" i="1" s="1"/>
  <c r="CS10" i="1" s="1"/>
  <c r="CT10" i="1" s="1"/>
  <c r="CU10" i="1" s="1"/>
  <c r="CV10" i="1" s="1"/>
  <c r="CW10" i="1" s="1"/>
  <c r="CX10" i="1" s="1"/>
  <c r="CY10" i="1" s="1"/>
  <c r="CZ10" i="1" s="1"/>
  <c r="C8" i="1"/>
  <c r="D8" i="1" s="1"/>
  <c r="B8" i="1"/>
  <c r="DG40" i="1" l="1"/>
  <c r="B35" i="1" s="1"/>
  <c r="AE187" i="4"/>
  <c r="AE23" i="4"/>
  <c r="AE27" i="4"/>
  <c r="AE29" i="4"/>
  <c r="AE31" i="4"/>
  <c r="AE37" i="4"/>
  <c r="AE39" i="4"/>
  <c r="AE8" i="4"/>
  <c r="AE12" i="4"/>
  <c r="AE28" i="4"/>
  <c r="AE30" i="4"/>
  <c r="AE40" i="4"/>
  <c r="W48" i="3"/>
  <c r="X48" i="3" s="1"/>
  <c r="Y48" i="3" s="1"/>
  <c r="AB168" i="3"/>
  <c r="X169" i="3"/>
  <c r="Y169" i="3" s="1"/>
  <c r="V168" i="3"/>
  <c r="W168" i="3" s="1"/>
  <c r="X168" i="3" s="1"/>
  <c r="Y168" i="3" s="1"/>
  <c r="AD154" i="3"/>
  <c r="AD38" i="3"/>
  <c r="S187" i="3"/>
  <c r="T187" i="3" s="1"/>
  <c r="U187" i="3" s="1"/>
  <c r="AD26" i="3"/>
  <c r="AD51" i="3"/>
  <c r="AD43" i="3"/>
  <c r="AD10" i="3"/>
  <c r="AD150" i="3"/>
  <c r="AD148" i="3"/>
  <c r="AD146" i="3"/>
  <c r="AD132" i="3"/>
  <c r="AD116" i="3"/>
  <c r="AD100" i="3"/>
  <c r="AD134" i="3"/>
  <c r="AD118" i="3"/>
  <c r="AD114" i="3"/>
  <c r="AD102" i="3"/>
  <c r="AD98" i="3"/>
  <c r="AD86" i="3"/>
  <c r="AD84" i="3"/>
  <c r="AD82" i="3"/>
  <c r="AD70" i="3"/>
  <c r="AD68" i="3"/>
  <c r="AD66" i="3"/>
  <c r="AD62" i="3"/>
  <c r="AD54" i="3"/>
  <c r="AD122" i="3"/>
  <c r="AD42" i="3"/>
  <c r="AD191" i="3"/>
  <c r="AD183" i="3"/>
  <c r="AD163" i="3"/>
  <c r="AD137" i="3"/>
  <c r="AD121" i="3"/>
  <c r="AD113" i="3"/>
  <c r="AD105" i="3"/>
  <c r="AD89" i="3"/>
  <c r="AD81" i="3"/>
  <c r="AD73" i="3"/>
  <c r="AD57" i="3"/>
  <c r="AD131" i="3"/>
  <c r="AD190" i="3"/>
  <c r="AD186" i="3"/>
  <c r="AD184" i="3"/>
  <c r="AD176" i="3"/>
  <c r="AD174" i="3"/>
  <c r="AD166" i="3"/>
  <c r="AD164" i="3"/>
  <c r="AD162" i="3"/>
  <c r="AD138" i="3"/>
  <c r="AD99" i="3"/>
  <c r="AD67" i="3"/>
  <c r="AD36" i="3"/>
  <c r="AD34" i="3"/>
  <c r="AD147" i="3"/>
  <c r="AD52" i="3"/>
  <c r="AD173" i="3"/>
  <c r="AD161" i="3"/>
  <c r="AD153" i="3"/>
  <c r="AD130" i="3"/>
  <c r="AD106" i="3"/>
  <c r="AD90" i="3"/>
  <c r="AD74" i="3"/>
  <c r="AD33" i="3"/>
  <c r="AD29" i="3"/>
  <c r="AD17" i="3"/>
  <c r="AD9" i="3"/>
  <c r="AD22" i="3"/>
  <c r="AD18" i="3"/>
  <c r="AD16" i="3"/>
  <c r="AD14" i="3"/>
  <c r="AB7" i="3"/>
  <c r="AD7" i="3" s="1"/>
  <c r="AD181" i="3"/>
  <c r="AD158" i="3"/>
  <c r="AD156" i="3"/>
  <c r="AD123" i="3"/>
  <c r="AD94" i="3"/>
  <c r="AD92" i="3"/>
  <c r="AD59" i="3"/>
  <c r="AD49" i="3"/>
  <c r="AD41" i="3"/>
  <c r="AD32" i="3"/>
  <c r="AD30" i="3"/>
  <c r="AD28" i="3"/>
  <c r="AD175" i="3"/>
  <c r="AD140" i="3"/>
  <c r="AD115" i="3"/>
  <c r="AD107" i="3"/>
  <c r="AD97" i="3"/>
  <c r="AD78" i="3"/>
  <c r="AD76" i="3"/>
  <c r="AD12" i="3"/>
  <c r="AD182" i="3"/>
  <c r="AD178" i="3"/>
  <c r="AD155" i="3"/>
  <c r="AD145" i="3"/>
  <c r="AD126" i="3"/>
  <c r="AD124" i="3"/>
  <c r="AD91" i="3"/>
  <c r="AD60" i="3"/>
  <c r="AD35" i="3"/>
  <c r="AD23" i="3"/>
  <c r="AD13" i="3"/>
  <c r="AD170" i="3"/>
  <c r="AD139" i="3"/>
  <c r="AD129" i="3"/>
  <c r="AD108" i="3"/>
  <c r="AD83" i="3"/>
  <c r="AD75" i="3"/>
  <c r="AD50" i="3"/>
  <c r="AD46" i="3"/>
  <c r="AD44" i="3"/>
  <c r="AD19" i="3"/>
  <c r="AD64" i="3"/>
  <c r="AD142" i="3"/>
  <c r="AD72" i="3"/>
  <c r="AD110" i="3"/>
  <c r="AD58" i="3"/>
  <c r="AD189" i="3"/>
  <c r="AD65" i="3"/>
  <c r="AD185" i="3"/>
  <c r="AD180" i="3"/>
  <c r="AD171" i="3"/>
  <c r="AD159" i="3"/>
  <c r="AD157" i="3"/>
  <c r="AD152" i="3"/>
  <c r="AD143" i="3"/>
  <c r="AD141" i="3"/>
  <c r="AD136" i="3"/>
  <c r="AD127" i="3"/>
  <c r="AD125" i="3"/>
  <c r="AD120" i="3"/>
  <c r="AD111" i="3"/>
  <c r="AD109" i="3"/>
  <c r="AD104" i="3"/>
  <c r="AD95" i="3"/>
  <c r="AD93" i="3"/>
  <c r="AD88" i="3"/>
  <c r="AD79" i="3"/>
  <c r="AD77" i="3"/>
  <c r="AD63" i="3"/>
  <c r="AD61" i="3"/>
  <c r="AD56" i="3"/>
  <c r="AD47" i="3"/>
  <c r="AD45" i="3"/>
  <c r="AD40" i="3"/>
  <c r="AD31" i="3"/>
  <c r="AD24" i="3"/>
  <c r="AD15" i="3"/>
  <c r="AD8" i="3"/>
  <c r="AD27" i="3"/>
  <c r="AD25" i="3"/>
  <c r="AD20" i="3"/>
  <c r="AD11" i="3"/>
  <c r="AD188" i="3"/>
  <c r="AD179" i="3"/>
  <c r="AD177" i="3"/>
  <c r="AD172" i="3"/>
  <c r="AD167" i="3"/>
  <c r="AD165" i="3"/>
  <c r="AD160" i="3"/>
  <c r="AD151" i="3"/>
  <c r="AD149" i="3"/>
  <c r="AD144" i="3"/>
  <c r="AD135" i="3"/>
  <c r="AD133" i="3"/>
  <c r="AD128" i="3"/>
  <c r="AD119" i="3"/>
  <c r="AD117" i="3"/>
  <c r="AD112" i="3"/>
  <c r="AD103" i="3"/>
  <c r="AD101" i="3"/>
  <c r="AD96" i="3"/>
  <c r="AD87" i="3"/>
  <c r="AD85" i="3"/>
  <c r="AD80" i="3"/>
  <c r="AD71" i="3"/>
  <c r="AD69" i="3"/>
  <c r="AD55" i="3"/>
  <c r="AD53" i="3"/>
  <c r="AD39" i="3"/>
  <c r="AD37" i="3"/>
  <c r="AD21" i="3"/>
  <c r="AD6" i="3"/>
  <c r="AE11" i="4"/>
  <c r="AE20" i="4"/>
  <c r="AE22" i="4"/>
  <c r="AE35" i="4"/>
  <c r="AE111" i="4"/>
  <c r="AE163" i="4"/>
  <c r="AE183" i="4"/>
  <c r="AE36" i="4"/>
  <c r="AE38" i="4"/>
  <c r="AE13" i="4"/>
  <c r="AE15" i="4"/>
  <c r="AE17" i="4"/>
  <c r="AE19" i="4"/>
  <c r="AE21" i="4"/>
  <c r="AE178" i="4"/>
  <c r="AE24" i="4"/>
  <c r="AE26" i="4"/>
  <c r="AE33" i="4"/>
  <c r="AE42" i="4"/>
  <c r="AE10" i="4"/>
  <c r="AE9" i="4"/>
  <c r="AE14" i="4"/>
  <c r="AE16" i="4"/>
  <c r="AE18" i="4"/>
  <c r="AE25" i="4"/>
  <c r="AE32" i="4"/>
  <c r="AE34" i="4"/>
  <c r="AE41" i="4"/>
  <c r="AE112" i="4"/>
  <c r="Y29" i="5"/>
  <c r="Y31" i="5" s="1"/>
  <c r="BE29" i="5"/>
  <c r="BE31" i="5" s="1"/>
  <c r="CK29" i="5"/>
  <c r="CK31" i="5" s="1"/>
  <c r="EO29" i="5"/>
  <c r="EO31" i="5" s="1"/>
  <c r="R29" i="5"/>
  <c r="R31" i="5" s="1"/>
  <c r="AX29" i="5"/>
  <c r="AX31" i="5" s="1"/>
  <c r="CD29" i="5"/>
  <c r="CD31" i="5" s="1"/>
  <c r="EG29" i="5"/>
  <c r="EG31" i="5" s="1"/>
  <c r="B29" i="5"/>
  <c r="B31" i="5" s="1"/>
  <c r="AH29" i="5"/>
  <c r="AH31" i="5" s="1"/>
  <c r="BN29" i="5"/>
  <c r="BN31" i="5" s="1"/>
  <c r="DA29" i="5"/>
  <c r="DA31" i="5" s="1"/>
  <c r="I29" i="5"/>
  <c r="I31" i="5" s="1"/>
  <c r="AO29" i="5"/>
  <c r="AO31" i="5" s="1"/>
  <c r="BU29" i="5"/>
  <c r="BU31" i="5" s="1"/>
  <c r="DI29" i="5"/>
  <c r="DI31" i="5" s="1"/>
  <c r="D25" i="1"/>
  <c r="BL9" i="1"/>
  <c r="BL11" i="1" s="1"/>
  <c r="J29" i="5"/>
  <c r="J31" i="5" s="1"/>
  <c r="Z29" i="5"/>
  <c r="Z31" i="5" s="1"/>
  <c r="AP29" i="5"/>
  <c r="AP31" i="5" s="1"/>
  <c r="BF29" i="5"/>
  <c r="BF31" i="5" s="1"/>
  <c r="BV29" i="5"/>
  <c r="BV31" i="5" s="1"/>
  <c r="CL29" i="5"/>
  <c r="CL31" i="5" s="1"/>
  <c r="EV29" i="5"/>
  <c r="EV31" i="5" s="1"/>
  <c r="ER29" i="5"/>
  <c r="ER31" i="5" s="1"/>
  <c r="EN29" i="5"/>
  <c r="EN31" i="5" s="1"/>
  <c r="EJ29" i="5"/>
  <c r="EJ31" i="5" s="1"/>
  <c r="EF29" i="5"/>
  <c r="EF31" i="5" s="1"/>
  <c r="EB29" i="5"/>
  <c r="EB31" i="5" s="1"/>
  <c r="DX29" i="5"/>
  <c r="DX31" i="5" s="1"/>
  <c r="DT29" i="5"/>
  <c r="DT31" i="5" s="1"/>
  <c r="DP29" i="5"/>
  <c r="DP31" i="5" s="1"/>
  <c r="DL29" i="5"/>
  <c r="DL31" i="5" s="1"/>
  <c r="DH29" i="5"/>
  <c r="DH31" i="5" s="1"/>
  <c r="DD29" i="5"/>
  <c r="DD31" i="5" s="1"/>
  <c r="CZ29" i="5"/>
  <c r="CZ31" i="5" s="1"/>
  <c r="CV29" i="5"/>
  <c r="CV31" i="5" s="1"/>
  <c r="CR29" i="5"/>
  <c r="CR31" i="5" s="1"/>
  <c r="CN29" i="5"/>
  <c r="CN31" i="5" s="1"/>
  <c r="CJ29" i="5"/>
  <c r="CJ31" i="5" s="1"/>
  <c r="CF29" i="5"/>
  <c r="CF31" i="5" s="1"/>
  <c r="CB29" i="5"/>
  <c r="CB31" i="5" s="1"/>
  <c r="BX29" i="5"/>
  <c r="BX31" i="5" s="1"/>
  <c r="BT29" i="5"/>
  <c r="BT31" i="5" s="1"/>
  <c r="BP29" i="5"/>
  <c r="BP31" i="5" s="1"/>
  <c r="BL29" i="5"/>
  <c r="BL31" i="5" s="1"/>
  <c r="BH29" i="5"/>
  <c r="BH31" i="5" s="1"/>
  <c r="BD29" i="5"/>
  <c r="BD31" i="5" s="1"/>
  <c r="AZ29" i="5"/>
  <c r="AZ31" i="5" s="1"/>
  <c r="AV29" i="5"/>
  <c r="AV31" i="5" s="1"/>
  <c r="AR29" i="5"/>
  <c r="AR31" i="5" s="1"/>
  <c r="AN29" i="5"/>
  <c r="AN31" i="5" s="1"/>
  <c r="AJ29" i="5"/>
  <c r="AJ31" i="5" s="1"/>
  <c r="AF29" i="5"/>
  <c r="AF31" i="5" s="1"/>
  <c r="AB29" i="5"/>
  <c r="AB31" i="5" s="1"/>
  <c r="X29" i="5"/>
  <c r="X31" i="5" s="1"/>
  <c r="T29" i="5"/>
  <c r="T31" i="5" s="1"/>
  <c r="P29" i="5"/>
  <c r="P31" i="5" s="1"/>
  <c r="L29" i="5"/>
  <c r="L31" i="5" s="1"/>
  <c r="H29" i="5"/>
  <c r="H31" i="5" s="1"/>
  <c r="D29" i="5"/>
  <c r="D31" i="5" s="1"/>
  <c r="EU29" i="5"/>
  <c r="EU31" i="5" s="1"/>
  <c r="EQ29" i="5"/>
  <c r="EQ31" i="5" s="1"/>
  <c r="EM29" i="5"/>
  <c r="EM31" i="5" s="1"/>
  <c r="EI29" i="5"/>
  <c r="EI31" i="5" s="1"/>
  <c r="EE29" i="5"/>
  <c r="EE31" i="5" s="1"/>
  <c r="EA29" i="5"/>
  <c r="EA31" i="5" s="1"/>
  <c r="DW29" i="5"/>
  <c r="DW31" i="5" s="1"/>
  <c r="DS29" i="5"/>
  <c r="DS31" i="5" s="1"/>
  <c r="DO29" i="5"/>
  <c r="DO31" i="5" s="1"/>
  <c r="DK29" i="5"/>
  <c r="DK31" i="5" s="1"/>
  <c r="DG29" i="5"/>
  <c r="DG31" i="5" s="1"/>
  <c r="DC29" i="5"/>
  <c r="DC31" i="5" s="1"/>
  <c r="CY29" i="5"/>
  <c r="CY31" i="5" s="1"/>
  <c r="CU29" i="5"/>
  <c r="CU31" i="5" s="1"/>
  <c r="CQ29" i="5"/>
  <c r="CQ31" i="5" s="1"/>
  <c r="CM29" i="5"/>
  <c r="CM31" i="5" s="1"/>
  <c r="CI29" i="5"/>
  <c r="CI31" i="5" s="1"/>
  <c r="CE29" i="5"/>
  <c r="CE31" i="5" s="1"/>
  <c r="CA29" i="5"/>
  <c r="CA31" i="5" s="1"/>
  <c r="BW29" i="5"/>
  <c r="BW31" i="5" s="1"/>
  <c r="BS29" i="5"/>
  <c r="BS31" i="5" s="1"/>
  <c r="BO29" i="5"/>
  <c r="BO31" i="5" s="1"/>
  <c r="BK29" i="5"/>
  <c r="BK31" i="5" s="1"/>
  <c r="BG29" i="5"/>
  <c r="BG31" i="5" s="1"/>
  <c r="BC29" i="5"/>
  <c r="BC31" i="5" s="1"/>
  <c r="AY29" i="5"/>
  <c r="AY31" i="5" s="1"/>
  <c r="AU29" i="5"/>
  <c r="AU31" i="5" s="1"/>
  <c r="AQ29" i="5"/>
  <c r="AQ31" i="5" s="1"/>
  <c r="AM29" i="5"/>
  <c r="AM31" i="5" s="1"/>
  <c r="AI29" i="5"/>
  <c r="AI31" i="5" s="1"/>
  <c r="AE29" i="5"/>
  <c r="AE31" i="5" s="1"/>
  <c r="AA29" i="5"/>
  <c r="AA31" i="5" s="1"/>
  <c r="W29" i="5"/>
  <c r="W31" i="5" s="1"/>
  <c r="S29" i="5"/>
  <c r="S31" i="5" s="1"/>
  <c r="O29" i="5"/>
  <c r="O31" i="5" s="1"/>
  <c r="K29" i="5"/>
  <c r="K31" i="5" s="1"/>
  <c r="G29" i="5"/>
  <c r="G31" i="5" s="1"/>
  <c r="C29" i="5"/>
  <c r="C31" i="5" s="1"/>
  <c r="ET29" i="5"/>
  <c r="ET31" i="5" s="1"/>
  <c r="EL29" i="5"/>
  <c r="EL31" i="5" s="1"/>
  <c r="ED29" i="5"/>
  <c r="ED31" i="5" s="1"/>
  <c r="DV29" i="5"/>
  <c r="DV31" i="5" s="1"/>
  <c r="DN29" i="5"/>
  <c r="DN31" i="5" s="1"/>
  <c r="DF29" i="5"/>
  <c r="DF31" i="5" s="1"/>
  <c r="CX29" i="5"/>
  <c r="CX31" i="5" s="1"/>
  <c r="CP29" i="5"/>
  <c r="CP31" i="5" s="1"/>
  <c r="CH29" i="5"/>
  <c r="CH31" i="5" s="1"/>
  <c r="BZ29" i="5"/>
  <c r="BZ31" i="5" s="1"/>
  <c r="BR29" i="5"/>
  <c r="BR31" i="5" s="1"/>
  <c r="BJ29" i="5"/>
  <c r="BJ31" i="5" s="1"/>
  <c r="BB29" i="5"/>
  <c r="BB31" i="5" s="1"/>
  <c r="AT29" i="5"/>
  <c r="AT31" i="5" s="1"/>
  <c r="AL29" i="5"/>
  <c r="AL31" i="5" s="1"/>
  <c r="AD29" i="5"/>
  <c r="AD31" i="5" s="1"/>
  <c r="V29" i="5"/>
  <c r="V31" i="5" s="1"/>
  <c r="N29" i="5"/>
  <c r="N31" i="5" s="1"/>
  <c r="F29" i="5"/>
  <c r="F31" i="5" s="1"/>
  <c r="ES29" i="5"/>
  <c r="ES31" i="5" s="1"/>
  <c r="EK29" i="5"/>
  <c r="EK31" i="5" s="1"/>
  <c r="DU29" i="5"/>
  <c r="DU31" i="5" s="1"/>
  <c r="DM29" i="5"/>
  <c r="DM31" i="5" s="1"/>
  <c r="DE29" i="5"/>
  <c r="DE31" i="5" s="1"/>
  <c r="CO29" i="5"/>
  <c r="CO31" i="5" s="1"/>
  <c r="CG29" i="5"/>
  <c r="CG31" i="5" s="1"/>
  <c r="BY29" i="5"/>
  <c r="BY31" i="5" s="1"/>
  <c r="BI29" i="5"/>
  <c r="BI31" i="5" s="1"/>
  <c r="BA29" i="5"/>
  <c r="BA31" i="5" s="1"/>
  <c r="AS29" i="5"/>
  <c r="AS31" i="5" s="1"/>
  <c r="AC29" i="5"/>
  <c r="AC31" i="5" s="1"/>
  <c r="U29" i="5"/>
  <c r="U31" i="5" s="1"/>
  <c r="M29" i="5"/>
  <c r="M31" i="5" s="1"/>
  <c r="EP29" i="5"/>
  <c r="EP31" i="5" s="1"/>
  <c r="EH29" i="5"/>
  <c r="EH31" i="5" s="1"/>
  <c r="DZ29" i="5"/>
  <c r="DZ31" i="5" s="1"/>
  <c r="DR29" i="5"/>
  <c r="DR31" i="5" s="1"/>
  <c r="DJ29" i="5"/>
  <c r="DJ31" i="5" s="1"/>
  <c r="DB29" i="5"/>
  <c r="DB31" i="5" s="1"/>
  <c r="CT29" i="5"/>
  <c r="CT31" i="5" s="1"/>
  <c r="EC29" i="5"/>
  <c r="EC31" i="5" s="1"/>
  <c r="CW29" i="5"/>
  <c r="CW31" i="5" s="1"/>
  <c r="BQ29" i="5"/>
  <c r="BQ31" i="5" s="1"/>
  <c r="AK29" i="5"/>
  <c r="AK31" i="5" s="1"/>
  <c r="E29" i="5"/>
  <c r="E31" i="5" s="1"/>
  <c r="Q29" i="5"/>
  <c r="Q31" i="5" s="1"/>
  <c r="AG29" i="5"/>
  <c r="AG31" i="5" s="1"/>
  <c r="AW29" i="5"/>
  <c r="AW31" i="5" s="1"/>
  <c r="BM29" i="5"/>
  <c r="BM31" i="5" s="1"/>
  <c r="CC29" i="5"/>
  <c r="CC31" i="5" s="1"/>
  <c r="CS29" i="5"/>
  <c r="CS31" i="5" s="1"/>
  <c r="DY29" i="5"/>
  <c r="DY31" i="5" s="1"/>
  <c r="AH6" i="1"/>
  <c r="S6" i="1" s="1"/>
  <c r="D4" i="1"/>
  <c r="BM8" i="1"/>
  <c r="B27" i="1"/>
  <c r="BZ21" i="1" l="1"/>
  <c r="BL13" i="1"/>
  <c r="BL14" i="1" s="1"/>
  <c r="BL16" i="1" s="1"/>
  <c r="AC169" i="3"/>
  <c r="AD169" i="3" s="1"/>
  <c r="AC48" i="3"/>
  <c r="AD48" i="3" s="1"/>
  <c r="AC168" i="3"/>
  <c r="AD168" i="3" s="1"/>
  <c r="V187" i="3"/>
  <c r="W187" i="3" s="1"/>
  <c r="X187" i="3" s="1"/>
  <c r="Y187" i="3" s="1"/>
  <c r="AB187" i="3"/>
  <c r="BM9" i="1"/>
  <c r="BM11" i="1" s="1"/>
  <c r="BM13" i="1" s="1"/>
  <c r="BN8" i="1"/>
  <c r="AW4" i="1"/>
  <c r="AH4" i="1"/>
  <c r="AH8" i="1" s="1"/>
  <c r="S4" i="1"/>
  <c r="S8" i="1" s="1"/>
  <c r="AW6" i="1"/>
  <c r="AC187" i="3" l="1"/>
  <c r="AD187" i="3" s="1"/>
  <c r="AW8" i="1"/>
  <c r="AV6" i="1" s="1"/>
  <c r="AI8" i="1" s="1"/>
  <c r="AH9" i="1"/>
  <c r="AH11" i="1" s="1"/>
  <c r="AH13" i="1" s="1"/>
  <c r="AG6" i="1"/>
  <c r="T8" i="1" s="1"/>
  <c r="S9" i="1"/>
  <c r="S11" i="1" s="1"/>
  <c r="R6" i="1"/>
  <c r="E8" i="1" s="1"/>
  <c r="CA21" i="1"/>
  <c r="BM14" i="1"/>
  <c r="BM16" i="1" s="1"/>
  <c r="BN9" i="1"/>
  <c r="BN11" i="1" s="1"/>
  <c r="BN13" i="1" s="1"/>
  <c r="BO8" i="1"/>
  <c r="AW9" i="1" l="1"/>
  <c r="AW11" i="1" s="1"/>
  <c r="BK6" i="1"/>
  <c r="AX8" i="1" s="1"/>
  <c r="AX9" i="1" s="1"/>
  <c r="AX11" i="1" s="1"/>
  <c r="AX13" i="1" s="1"/>
  <c r="AG21" i="1"/>
  <c r="S14" i="1"/>
  <c r="S16" i="1" s="1"/>
  <c r="AV21" i="1"/>
  <c r="AH14" i="1"/>
  <c r="AH16" i="1" s="1"/>
  <c r="CB21" i="1"/>
  <c r="BN14" i="1"/>
  <c r="BN16" i="1" s="1"/>
  <c r="AI9" i="1"/>
  <c r="AI11" i="1" s="1"/>
  <c r="AI13" i="1" s="1"/>
  <c r="AJ8" i="1"/>
  <c r="BO9" i="1"/>
  <c r="BO11" i="1" s="1"/>
  <c r="BO13" i="1" s="1"/>
  <c r="BP8" i="1"/>
  <c r="T9" i="1"/>
  <c r="T11" i="1" s="1"/>
  <c r="U8" i="1"/>
  <c r="E9" i="1"/>
  <c r="E11" i="1" s="1"/>
  <c r="F8" i="1"/>
  <c r="BK21" i="1" l="1"/>
  <c r="AW13" i="1"/>
  <c r="AW14" i="1" s="1"/>
  <c r="AW16" i="1" s="1"/>
  <c r="AY8" i="1"/>
  <c r="AY9" i="1" s="1"/>
  <c r="AY11" i="1" s="1"/>
  <c r="AY13" i="1" s="1"/>
  <c r="CC21" i="1"/>
  <c r="BO14" i="1"/>
  <c r="BO16" i="1" s="1"/>
  <c r="AH21" i="1"/>
  <c r="T14" i="1"/>
  <c r="T16" i="1" s="1"/>
  <c r="S21" i="1"/>
  <c r="E14" i="1"/>
  <c r="BL21" i="1"/>
  <c r="AX14" i="1"/>
  <c r="AX16" i="1" s="1"/>
  <c r="F9" i="1"/>
  <c r="F11" i="1" s="1"/>
  <c r="G8" i="1"/>
  <c r="AJ9" i="1"/>
  <c r="AJ11" i="1" s="1"/>
  <c r="AJ13" i="1" s="1"/>
  <c r="AK8" i="1"/>
  <c r="AW21" i="1"/>
  <c r="AI14" i="1"/>
  <c r="AI16" i="1" s="1"/>
  <c r="U9" i="1"/>
  <c r="U11" i="1" s="1"/>
  <c r="V8" i="1"/>
  <c r="BP9" i="1"/>
  <c r="BP11" i="1" s="1"/>
  <c r="BP13" i="1" s="1"/>
  <c r="BQ8" i="1"/>
  <c r="AZ8" i="1" l="1"/>
  <c r="BA8" i="1" s="1"/>
  <c r="CD21" i="1"/>
  <c r="BP14" i="1"/>
  <c r="BP16" i="1" s="1"/>
  <c r="AX21" i="1"/>
  <c r="AJ14" i="1"/>
  <c r="AJ16" i="1" s="1"/>
  <c r="AI21" i="1"/>
  <c r="U14" i="1"/>
  <c r="U16" i="1" s="1"/>
  <c r="T21" i="1"/>
  <c r="F14" i="1"/>
  <c r="F16" i="1" s="1"/>
  <c r="AK9" i="1"/>
  <c r="AK11" i="1" s="1"/>
  <c r="AK13" i="1" s="1"/>
  <c r="AL8" i="1"/>
  <c r="G9" i="1"/>
  <c r="G11" i="1" s="1"/>
  <c r="H8" i="1"/>
  <c r="E16" i="1"/>
  <c r="E17" i="1" s="1"/>
  <c r="BQ9" i="1"/>
  <c r="BQ11" i="1" s="1"/>
  <c r="BQ13" i="1" s="1"/>
  <c r="BR8" i="1"/>
  <c r="BM21" i="1"/>
  <c r="AY14" i="1"/>
  <c r="AY16" i="1" s="1"/>
  <c r="W8" i="1"/>
  <c r="V9" i="1"/>
  <c r="V11" i="1" s="1"/>
  <c r="AZ9" i="1" l="1"/>
  <c r="AZ11" i="1" s="1"/>
  <c r="F17" i="1"/>
  <c r="U21" i="1"/>
  <c r="G14" i="1"/>
  <c r="CE21" i="1"/>
  <c r="BQ14" i="1"/>
  <c r="BQ16" i="1" s="1"/>
  <c r="AJ21" i="1"/>
  <c r="V14" i="1"/>
  <c r="V16" i="1" s="1"/>
  <c r="AY21" i="1"/>
  <c r="AK14" i="1"/>
  <c r="AK16" i="1" s="1"/>
  <c r="AL9" i="1"/>
  <c r="AL11" i="1" s="1"/>
  <c r="AL13" i="1" s="1"/>
  <c r="AM8" i="1"/>
  <c r="W9" i="1"/>
  <c r="W11" i="1" s="1"/>
  <c r="X8" i="1"/>
  <c r="BA9" i="1"/>
  <c r="BA11" i="1" s="1"/>
  <c r="BA13" i="1" s="1"/>
  <c r="BB8" i="1"/>
  <c r="H9" i="1"/>
  <c r="H11" i="1" s="1"/>
  <c r="I8" i="1"/>
  <c r="BS8" i="1"/>
  <c r="BR9" i="1"/>
  <c r="BR11" i="1" s="1"/>
  <c r="BR13" i="1" s="1"/>
  <c r="AZ13" i="1" l="1"/>
  <c r="AZ14" i="1" s="1"/>
  <c r="AZ16" i="1" s="1"/>
  <c r="BN21" i="1"/>
  <c r="V21" i="1"/>
  <c r="H14" i="1"/>
  <c r="AZ21" i="1"/>
  <c r="AL14" i="1"/>
  <c r="AL16" i="1" s="1"/>
  <c r="AK21" i="1"/>
  <c r="W14" i="1"/>
  <c r="W16" i="1" s="1"/>
  <c r="CF21" i="1"/>
  <c r="BR14" i="1"/>
  <c r="BR16" i="1" s="1"/>
  <c r="BO21" i="1"/>
  <c r="BA14" i="1"/>
  <c r="BA16" i="1" s="1"/>
  <c r="X9" i="1"/>
  <c r="X11" i="1" s="1"/>
  <c r="Y8" i="1"/>
  <c r="BB9" i="1"/>
  <c r="BB11" i="1" s="1"/>
  <c r="BB13" i="1" s="1"/>
  <c r="BC8" i="1"/>
  <c r="G16" i="1"/>
  <c r="G17" i="1" s="1"/>
  <c r="BS9" i="1"/>
  <c r="BS11" i="1" s="1"/>
  <c r="BS13" i="1" s="1"/>
  <c r="BT8" i="1"/>
  <c r="I9" i="1"/>
  <c r="I11" i="1" s="1"/>
  <c r="J8" i="1"/>
  <c r="AM9" i="1"/>
  <c r="AM11" i="1" s="1"/>
  <c r="AM13" i="1" s="1"/>
  <c r="AN8" i="1"/>
  <c r="CG21" i="1" l="1"/>
  <c r="BS14" i="1"/>
  <c r="BS16" i="1" s="1"/>
  <c r="W21" i="1"/>
  <c r="I14" i="1"/>
  <c r="BA21" i="1"/>
  <c r="AM14" i="1"/>
  <c r="AM16" i="1" s="1"/>
  <c r="AL21" i="1"/>
  <c r="X14" i="1"/>
  <c r="BP21" i="1"/>
  <c r="BB14" i="1"/>
  <c r="BB16" i="1" s="1"/>
  <c r="J9" i="1"/>
  <c r="J11" i="1" s="1"/>
  <c r="K8" i="1"/>
  <c r="AN9" i="1"/>
  <c r="AN11" i="1" s="1"/>
  <c r="AN13" i="1" s="1"/>
  <c r="AO8" i="1"/>
  <c r="H16" i="1"/>
  <c r="H17" i="1" s="1"/>
  <c r="BT9" i="1"/>
  <c r="BT11" i="1" s="1"/>
  <c r="BT13" i="1" s="1"/>
  <c r="BU8" i="1"/>
  <c r="BC9" i="1"/>
  <c r="BC11" i="1" s="1"/>
  <c r="BC13" i="1" s="1"/>
  <c r="BD8" i="1"/>
  <c r="Y9" i="1"/>
  <c r="Y11" i="1" s="1"/>
  <c r="Z8" i="1"/>
  <c r="X16" i="1" l="1"/>
  <c r="CH21" i="1"/>
  <c r="BT14" i="1"/>
  <c r="BT16" i="1" s="1"/>
  <c r="BQ21" i="1"/>
  <c r="BC14" i="1"/>
  <c r="BC16" i="1" s="1"/>
  <c r="AM21" i="1"/>
  <c r="Y14" i="1"/>
  <c r="X21" i="1"/>
  <c r="J14" i="1"/>
  <c r="J16" i="1" s="1"/>
  <c r="BB21" i="1"/>
  <c r="AN14" i="1"/>
  <c r="AN16" i="1" s="1"/>
  <c r="BD9" i="1"/>
  <c r="BD11" i="1" s="1"/>
  <c r="BD13" i="1" s="1"/>
  <c r="BE8" i="1"/>
  <c r="AO9" i="1"/>
  <c r="AO11" i="1" s="1"/>
  <c r="AO13" i="1" s="1"/>
  <c r="AP8" i="1"/>
  <c r="I16" i="1"/>
  <c r="I17" i="1" s="1"/>
  <c r="K9" i="1"/>
  <c r="K11" i="1" s="1"/>
  <c r="L8" i="1"/>
  <c r="Z9" i="1"/>
  <c r="Z11" i="1" s="1"/>
  <c r="AA8" i="1"/>
  <c r="BU9" i="1"/>
  <c r="BU11" i="1" s="1"/>
  <c r="BU13" i="1" s="1"/>
  <c r="BV8" i="1"/>
  <c r="Y16" i="1" l="1"/>
  <c r="J17" i="1"/>
  <c r="AN21" i="1"/>
  <c r="Z14" i="1"/>
  <c r="Z16" i="1" s="1"/>
  <c r="BC21" i="1"/>
  <c r="AO14" i="1"/>
  <c r="AO16" i="1" s="1"/>
  <c r="CI21" i="1"/>
  <c r="BU14" i="1"/>
  <c r="BU16" i="1" s="1"/>
  <c r="Y21" i="1"/>
  <c r="K14" i="1"/>
  <c r="AA9" i="1"/>
  <c r="AA11" i="1" s="1"/>
  <c r="AB8" i="1"/>
  <c r="BR21" i="1"/>
  <c r="BD14" i="1"/>
  <c r="BD16" i="1" s="1"/>
  <c r="BV9" i="1"/>
  <c r="BV11" i="1" s="1"/>
  <c r="BV13" i="1" s="1"/>
  <c r="BW8" i="1"/>
  <c r="BE9" i="1"/>
  <c r="BE11" i="1" s="1"/>
  <c r="BE13" i="1" s="1"/>
  <c r="BF8" i="1"/>
  <c r="L9" i="1"/>
  <c r="L11" i="1" s="1"/>
  <c r="M8" i="1"/>
  <c r="AP9" i="1"/>
  <c r="AP11" i="1" s="1"/>
  <c r="AP13" i="1" s="1"/>
  <c r="AQ8" i="1"/>
  <c r="BS21" i="1" l="1"/>
  <c r="BE14" i="1"/>
  <c r="BE16" i="1" s="1"/>
  <c r="Z21" i="1"/>
  <c r="L14" i="1"/>
  <c r="CJ21" i="1"/>
  <c r="BV14" i="1"/>
  <c r="BV16" i="1" s="1"/>
  <c r="AO21" i="1"/>
  <c r="AA14" i="1"/>
  <c r="BD21" i="1"/>
  <c r="AP14" i="1"/>
  <c r="AP16" i="1" s="1"/>
  <c r="AB9" i="1"/>
  <c r="AB11" i="1" s="1"/>
  <c r="AB13" i="1" s="1"/>
  <c r="AC8" i="1"/>
  <c r="K16" i="1"/>
  <c r="K17" i="1" s="1"/>
  <c r="BF9" i="1"/>
  <c r="BF11" i="1" s="1"/>
  <c r="BF13" i="1" s="1"/>
  <c r="BG8" i="1"/>
  <c r="M9" i="1"/>
  <c r="M11" i="1" s="1"/>
  <c r="N8" i="1"/>
  <c r="AQ9" i="1"/>
  <c r="AQ11" i="1" s="1"/>
  <c r="AQ13" i="1" s="1"/>
  <c r="AR8" i="1"/>
  <c r="BW9" i="1"/>
  <c r="BW11" i="1" s="1"/>
  <c r="BW13" i="1" s="1"/>
  <c r="BX8" i="1"/>
  <c r="AA16" i="1" l="1"/>
  <c r="L16" i="1"/>
  <c r="L17" i="1" s="1"/>
  <c r="BT21" i="1"/>
  <c r="BF14" i="1"/>
  <c r="BF16" i="1" s="1"/>
  <c r="BE21" i="1"/>
  <c r="AQ14" i="1"/>
  <c r="AQ16" i="1" s="1"/>
  <c r="AA21" i="1"/>
  <c r="M14" i="1"/>
  <c r="M16" i="1" s="1"/>
  <c r="CK21" i="1"/>
  <c r="BW14" i="1"/>
  <c r="BW16" i="1" s="1"/>
  <c r="AR9" i="1"/>
  <c r="AR11" i="1" s="1"/>
  <c r="AR13" i="1" s="1"/>
  <c r="AS8" i="1"/>
  <c r="AP21" i="1"/>
  <c r="AB14" i="1"/>
  <c r="AB16" i="1" s="1"/>
  <c r="BX9" i="1"/>
  <c r="BX11" i="1" s="1"/>
  <c r="BX13" i="1" s="1"/>
  <c r="BY8" i="1"/>
  <c r="BG9" i="1"/>
  <c r="BG11" i="1" s="1"/>
  <c r="BG13" i="1" s="1"/>
  <c r="BH8" i="1"/>
  <c r="AC9" i="1"/>
  <c r="AC11" i="1" s="1"/>
  <c r="AC13" i="1" s="1"/>
  <c r="AD8" i="1"/>
  <c r="N9" i="1"/>
  <c r="N11" i="1" s="1"/>
  <c r="O8" i="1"/>
  <c r="M17" i="1" l="1"/>
  <c r="AQ21" i="1"/>
  <c r="AC14" i="1"/>
  <c r="AC16" i="1" s="1"/>
  <c r="AB21" i="1"/>
  <c r="N14" i="1"/>
  <c r="N16" i="1" s="1"/>
  <c r="CL21" i="1"/>
  <c r="BX14" i="1"/>
  <c r="BX16" i="1" s="1"/>
  <c r="BF21" i="1"/>
  <c r="AR14" i="1"/>
  <c r="AR16" i="1" s="1"/>
  <c r="BH9" i="1"/>
  <c r="BH11" i="1" s="1"/>
  <c r="BH13" i="1" s="1"/>
  <c r="BI8" i="1"/>
  <c r="AD9" i="1"/>
  <c r="AD11" i="1" s="1"/>
  <c r="AD13" i="1" s="1"/>
  <c r="AE8" i="1"/>
  <c r="AS9" i="1"/>
  <c r="AS11" i="1" s="1"/>
  <c r="AS13" i="1" s="1"/>
  <c r="AT8" i="1"/>
  <c r="BU21" i="1"/>
  <c r="BG14" i="1"/>
  <c r="BG16" i="1" s="1"/>
  <c r="O9" i="1"/>
  <c r="O11" i="1" s="1"/>
  <c r="P8" i="1"/>
  <c r="BY9" i="1"/>
  <c r="BY11" i="1" s="1"/>
  <c r="BY13" i="1" s="1"/>
  <c r="BZ8" i="1"/>
  <c r="AC21" i="1" l="1"/>
  <c r="O14" i="1"/>
  <c r="CM21" i="1"/>
  <c r="BY14" i="1"/>
  <c r="BY16" i="1" s="1"/>
  <c r="AR21" i="1"/>
  <c r="AD14" i="1"/>
  <c r="AD16" i="1" s="1"/>
  <c r="BV21" i="1"/>
  <c r="BH14" i="1"/>
  <c r="BH16" i="1" s="1"/>
  <c r="BG21" i="1"/>
  <c r="AS14" i="1"/>
  <c r="AS16" i="1" s="1"/>
  <c r="AE9" i="1"/>
  <c r="AE11" i="1" s="1"/>
  <c r="AE13" i="1" s="1"/>
  <c r="AF8" i="1"/>
  <c r="BI9" i="1"/>
  <c r="BI11" i="1" s="1"/>
  <c r="BI13" i="1" s="1"/>
  <c r="BJ8" i="1"/>
  <c r="CA8" i="1"/>
  <c r="BZ9" i="1"/>
  <c r="BZ11" i="1" s="1"/>
  <c r="BZ13" i="1" s="1"/>
  <c r="N17" i="1"/>
  <c r="AT9" i="1"/>
  <c r="AT11" i="1" s="1"/>
  <c r="AT13" i="1" s="1"/>
  <c r="AU8" i="1"/>
  <c r="P9" i="1"/>
  <c r="P11" i="1" s="1"/>
  <c r="Q8" i="1"/>
  <c r="O16" i="1" l="1"/>
  <c r="O17" i="1" s="1"/>
  <c r="AS21" i="1"/>
  <c r="AE14" i="1"/>
  <c r="AE16" i="1" s="1"/>
  <c r="CN21" i="1"/>
  <c r="BZ14" i="1"/>
  <c r="BZ16" i="1" s="1"/>
  <c r="AD21" i="1"/>
  <c r="P14" i="1"/>
  <c r="P16" i="1" s="1"/>
  <c r="BH21" i="1"/>
  <c r="AT14" i="1"/>
  <c r="AT16" i="1" s="1"/>
  <c r="BW21" i="1"/>
  <c r="BI14" i="1"/>
  <c r="BI16" i="1" s="1"/>
  <c r="AU9" i="1"/>
  <c r="AU11" i="1" s="1"/>
  <c r="AU13" i="1" s="1"/>
  <c r="AV8" i="1"/>
  <c r="BK8" i="1"/>
  <c r="BJ9" i="1"/>
  <c r="BJ11" i="1" s="1"/>
  <c r="BJ13" i="1" s="1"/>
  <c r="CA9" i="1"/>
  <c r="CA11" i="1" s="1"/>
  <c r="CA13" i="1" s="1"/>
  <c r="CB8" i="1"/>
  <c r="Q9" i="1"/>
  <c r="Q11" i="1" s="1"/>
  <c r="R8" i="1"/>
  <c r="AF9" i="1"/>
  <c r="AF11" i="1" s="1"/>
  <c r="AF13" i="1" s="1"/>
  <c r="AG8" i="1"/>
  <c r="BX21" i="1" l="1"/>
  <c r="BJ14" i="1"/>
  <c r="BJ16" i="1" s="1"/>
  <c r="AE21" i="1"/>
  <c r="Q14" i="1"/>
  <c r="Q16" i="1" s="1"/>
  <c r="AT21" i="1"/>
  <c r="AF14" i="1"/>
  <c r="AF16" i="1" s="1"/>
  <c r="CO21" i="1"/>
  <c r="CA14" i="1"/>
  <c r="CA16" i="1" s="1"/>
  <c r="AV9" i="1"/>
  <c r="AV11" i="1" s="1"/>
  <c r="AV13" i="1" s="1"/>
  <c r="CB9" i="1"/>
  <c r="CB11" i="1" s="1"/>
  <c r="CB13" i="1" s="1"/>
  <c r="CC8" i="1"/>
  <c r="BI21" i="1"/>
  <c r="AU14" i="1"/>
  <c r="AU16" i="1" s="1"/>
  <c r="P17" i="1"/>
  <c r="AG9" i="1"/>
  <c r="AG11" i="1" s="1"/>
  <c r="AG13" i="1" s="1"/>
  <c r="BK9" i="1"/>
  <c r="BK11" i="1" s="1"/>
  <c r="BK13" i="1" s="1"/>
  <c r="R9" i="1"/>
  <c r="R11" i="1" s="1"/>
  <c r="CP21" i="1" l="1"/>
  <c r="CB14" i="1"/>
  <c r="CB16" i="1" s="1"/>
  <c r="AF21" i="1"/>
  <c r="R14" i="1"/>
  <c r="Q17" i="1"/>
  <c r="CC9" i="1"/>
  <c r="CC11" i="1" s="1"/>
  <c r="CC13" i="1" s="1"/>
  <c r="CD8" i="1"/>
  <c r="BJ21" i="1"/>
  <c r="AV14" i="1"/>
  <c r="AV16" i="1" s="1"/>
  <c r="AU21" i="1"/>
  <c r="AG14" i="1"/>
  <c r="AG16" i="1" s="1"/>
  <c r="BY21" i="1"/>
  <c r="BK14" i="1"/>
  <c r="BK16" i="1" s="1"/>
  <c r="CQ21" i="1" l="1"/>
  <c r="CC14" i="1"/>
  <c r="CC16" i="1" s="1"/>
  <c r="R16" i="1"/>
  <c r="CD9" i="1"/>
  <c r="CD11" i="1" s="1"/>
  <c r="CD13" i="1" s="1"/>
  <c r="CE8" i="1"/>
  <c r="R17" i="1" l="1"/>
  <c r="S17" i="1" s="1"/>
  <c r="T17" i="1" s="1"/>
  <c r="U17" i="1" s="1"/>
  <c r="V17" i="1" s="1"/>
  <c r="W17" i="1" s="1"/>
  <c r="X17" i="1" s="1"/>
  <c r="Y17" i="1" s="1"/>
  <c r="CR21" i="1"/>
  <c r="CD14" i="1"/>
  <c r="CD16" i="1" s="1"/>
  <c r="CE9" i="1"/>
  <c r="CE11" i="1" s="1"/>
  <c r="CE13" i="1" s="1"/>
  <c r="CF8" i="1"/>
  <c r="CS21" i="1" l="1"/>
  <c r="CE14" i="1"/>
  <c r="CE16" i="1" s="1"/>
  <c r="CF9" i="1"/>
  <c r="CF11" i="1" s="1"/>
  <c r="CF13" i="1" s="1"/>
  <c r="CG8" i="1"/>
  <c r="Z17" i="1"/>
  <c r="AA17" i="1" s="1"/>
  <c r="AB17" i="1" l="1"/>
  <c r="AC17" i="1" s="1"/>
  <c r="AD17" i="1" s="1"/>
  <c r="AE17" i="1" s="1"/>
  <c r="AF17" i="1" s="1"/>
  <c r="AG17" i="1" s="1"/>
  <c r="AH17" i="1" s="1"/>
  <c r="AI17" i="1" s="1"/>
  <c r="AJ17" i="1" s="1"/>
  <c r="AK17" i="1" s="1"/>
  <c r="AL17" i="1" s="1"/>
  <c r="AM17" i="1" s="1"/>
  <c r="AN17" i="1" s="1"/>
  <c r="AO17" i="1" s="1"/>
  <c r="AP17" i="1" s="1"/>
  <c r="AQ17" i="1" s="1"/>
  <c r="AR17" i="1" s="1"/>
  <c r="AS17" i="1" s="1"/>
  <c r="AT17" i="1" s="1"/>
  <c r="AU17" i="1" s="1"/>
  <c r="AV17" i="1" s="1"/>
  <c r="AW17" i="1" s="1"/>
  <c r="AX17" i="1" s="1"/>
  <c r="AY17" i="1" s="1"/>
  <c r="AZ17" i="1" s="1"/>
  <c r="BA17" i="1" s="1"/>
  <c r="BB17" i="1" s="1"/>
  <c r="BC17" i="1" s="1"/>
  <c r="BD17" i="1" s="1"/>
  <c r="BE17" i="1" s="1"/>
  <c r="BF17" i="1" s="1"/>
  <c r="BG17" i="1" s="1"/>
  <c r="BH17" i="1" s="1"/>
  <c r="BI17" i="1" s="1"/>
  <c r="BJ17" i="1" s="1"/>
  <c r="BK17" i="1" s="1"/>
  <c r="BL17" i="1" s="1"/>
  <c r="BM17" i="1" s="1"/>
  <c r="BN17" i="1" s="1"/>
  <c r="BO17" i="1" s="1"/>
  <c r="BP17" i="1" s="1"/>
  <c r="BQ17" i="1" s="1"/>
  <c r="BR17" i="1" s="1"/>
  <c r="BS17" i="1" s="1"/>
  <c r="BT17" i="1" s="1"/>
  <c r="BU17" i="1" s="1"/>
  <c r="BV17" i="1" s="1"/>
  <c r="BW17" i="1" s="1"/>
  <c r="BX17" i="1" s="1"/>
  <c r="BY17" i="1" s="1"/>
  <c r="B25" i="1"/>
  <c r="B26" i="1" s="1"/>
  <c r="CT21" i="1"/>
  <c r="CF14" i="1"/>
  <c r="CF16" i="1" s="1"/>
  <c r="CG9" i="1"/>
  <c r="CG11" i="1" s="1"/>
  <c r="CG13" i="1" s="1"/>
  <c r="CH8" i="1"/>
  <c r="B30" i="1" l="1"/>
  <c r="O35" i="1" s="1"/>
  <c r="CU21" i="1"/>
  <c r="CG14" i="1"/>
  <c r="CG16" i="1" s="1"/>
  <c r="CH9" i="1"/>
  <c r="CH11" i="1" s="1"/>
  <c r="CH13" i="1" s="1"/>
  <c r="CI8" i="1"/>
  <c r="B29" i="1"/>
  <c r="B36" i="1" s="1"/>
  <c r="B31" i="1"/>
  <c r="O36" i="1" s="1"/>
  <c r="BZ17" i="1"/>
  <c r="CA17" i="1" s="1"/>
  <c r="CB17" i="1" s="1"/>
  <c r="CC17" i="1" s="1"/>
  <c r="CD17" i="1" s="1"/>
  <c r="CE17" i="1" s="1"/>
  <c r="CF17" i="1" s="1"/>
  <c r="B37" i="1" l="1"/>
  <c r="B32" i="1"/>
  <c r="CV21" i="1"/>
  <c r="CH14" i="1"/>
  <c r="CH16" i="1" s="1"/>
  <c r="O34" i="1"/>
  <c r="CG17" i="1"/>
  <c r="CI9" i="1"/>
  <c r="CI11" i="1" s="1"/>
  <c r="CI13" i="1" s="1"/>
  <c r="CJ8" i="1"/>
  <c r="I34" i="1" l="1"/>
  <c r="CH17" i="1"/>
  <c r="CW21" i="1"/>
  <c r="CI14" i="1"/>
  <c r="CI16" i="1" s="1"/>
  <c r="CJ9" i="1"/>
  <c r="CJ11" i="1" s="1"/>
  <c r="CJ13" i="1" s="1"/>
  <c r="CK8" i="1"/>
  <c r="CI17" i="1" l="1"/>
  <c r="CX21" i="1"/>
  <c r="CJ14" i="1"/>
  <c r="CJ16" i="1" s="1"/>
  <c r="CK9" i="1"/>
  <c r="CK11" i="1" s="1"/>
  <c r="CK13" i="1" s="1"/>
  <c r="CL8" i="1"/>
  <c r="CJ17" i="1" l="1"/>
  <c r="CY21" i="1"/>
  <c r="CK14" i="1"/>
  <c r="CK16" i="1" s="1"/>
  <c r="CM8" i="1"/>
  <c r="CL9" i="1"/>
  <c r="CL11" i="1" s="1"/>
  <c r="CL13" i="1" s="1"/>
  <c r="CK17" i="1" l="1"/>
  <c r="CM9" i="1"/>
  <c r="CM11" i="1" s="1"/>
  <c r="CM13" i="1" s="1"/>
  <c r="CN8" i="1"/>
  <c r="CZ21" i="1"/>
  <c r="CL14" i="1"/>
  <c r="CL16" i="1" s="1"/>
  <c r="CL17" i="1" l="1"/>
  <c r="DA21" i="1"/>
  <c r="CM14" i="1"/>
  <c r="CM16" i="1" s="1"/>
  <c r="CN9" i="1"/>
  <c r="CN11" i="1" s="1"/>
  <c r="CN13" i="1" s="1"/>
  <c r="CO8" i="1"/>
  <c r="CM17" i="1" l="1"/>
  <c r="DB21" i="1"/>
  <c r="CN14" i="1"/>
  <c r="CN16" i="1" s="1"/>
  <c r="CP8" i="1"/>
  <c r="CO9" i="1"/>
  <c r="CO11" i="1" s="1"/>
  <c r="CO13" i="1" s="1"/>
  <c r="CN17" i="1" l="1"/>
  <c r="CP9" i="1"/>
  <c r="CP11" i="1" s="1"/>
  <c r="CP13" i="1" s="1"/>
  <c r="CQ8" i="1"/>
  <c r="DC21" i="1"/>
  <c r="CO14" i="1"/>
  <c r="CO16" i="1" s="1"/>
  <c r="CO17" i="1" l="1"/>
  <c r="DD21" i="1"/>
  <c r="CP14" i="1"/>
  <c r="CP16" i="1" s="1"/>
  <c r="CQ9" i="1"/>
  <c r="CQ11" i="1" s="1"/>
  <c r="CQ13" i="1" s="1"/>
  <c r="CR8" i="1"/>
  <c r="CP17" i="1" l="1"/>
  <c r="DE21" i="1"/>
  <c r="CQ14" i="1"/>
  <c r="CQ16" i="1" s="1"/>
  <c r="CR9" i="1"/>
  <c r="CR11" i="1" s="1"/>
  <c r="CR13" i="1" s="1"/>
  <c r="CS8" i="1"/>
  <c r="CQ17" i="1" l="1"/>
  <c r="DF21" i="1"/>
  <c r="CR14" i="1"/>
  <c r="CR16" i="1" s="1"/>
  <c r="CT8" i="1"/>
  <c r="CS9" i="1"/>
  <c r="CS11" i="1" s="1"/>
  <c r="CS13" i="1" s="1"/>
  <c r="CR17" i="1" l="1"/>
  <c r="CT9" i="1"/>
  <c r="CT11" i="1" s="1"/>
  <c r="CT13" i="1" s="1"/>
  <c r="CU8" i="1"/>
  <c r="DG21" i="1"/>
  <c r="CS14" i="1"/>
  <c r="CS16" i="1" s="1"/>
  <c r="CS17" i="1" l="1"/>
  <c r="DH21" i="1"/>
  <c r="CT14" i="1"/>
  <c r="CT16" i="1" s="1"/>
  <c r="CU9" i="1"/>
  <c r="CU11" i="1" s="1"/>
  <c r="CU13" i="1" s="1"/>
  <c r="CV8" i="1"/>
  <c r="CT17" i="1" l="1"/>
  <c r="DI21" i="1"/>
  <c r="CU14" i="1"/>
  <c r="CU16" i="1" s="1"/>
  <c r="CV9" i="1"/>
  <c r="CV11" i="1" s="1"/>
  <c r="CV13" i="1" s="1"/>
  <c r="CW8" i="1"/>
  <c r="CU17" i="1" l="1"/>
  <c r="DJ21" i="1"/>
  <c r="CV14" i="1"/>
  <c r="CV16" i="1" s="1"/>
  <c r="CX8" i="1"/>
  <c r="CW9" i="1"/>
  <c r="CW11" i="1" s="1"/>
  <c r="CW13" i="1" s="1"/>
  <c r="CV17" i="1" l="1"/>
  <c r="DK21" i="1"/>
  <c r="CW14" i="1"/>
  <c r="CW16" i="1" s="1"/>
  <c r="CX9" i="1"/>
  <c r="CX11" i="1" s="1"/>
  <c r="CX13" i="1" s="1"/>
  <c r="CY8" i="1"/>
  <c r="CW17" i="1" l="1"/>
  <c r="CY9" i="1"/>
  <c r="CY11" i="1" s="1"/>
  <c r="CY13" i="1" s="1"/>
  <c r="CZ8" i="1"/>
  <c r="DL21" i="1"/>
  <c r="CX14" i="1"/>
  <c r="CX16" i="1" s="1"/>
  <c r="CX17" i="1" l="1"/>
  <c r="DM21" i="1"/>
  <c r="CY14" i="1"/>
  <c r="CY16" i="1" s="1"/>
  <c r="CZ9" i="1"/>
  <c r="CZ11" i="1" s="1"/>
  <c r="CZ13" i="1" s="1"/>
  <c r="CY17" i="1" l="1"/>
  <c r="DN21" i="1"/>
  <c r="CZ14" i="1"/>
  <c r="CZ16" i="1" l="1"/>
  <c r="CZ17" i="1" s="1"/>
  <c r="DA14" i="1"/>
  <c r="I35" i="1" s="1"/>
  <c r="I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Claus Andersen</author>
  </authors>
  <commentList>
    <comment ref="E1" authorId="0" shapeId="0" xr:uid="{362D18EB-8E92-46AA-87AE-B97E77BCDF0A}">
      <text>
        <r>
          <rPr>
            <sz val="9"/>
            <color indexed="81"/>
            <rFont val="Tahoma"/>
            <family val="2"/>
          </rPr>
          <t xml:space="preserve">The average of the last 20 years of Land-Ocean (air) Temperature compared to baseline 1880-1937 (set at 0). 
The figure affects the Global Reduction Target by 2059 (cell BL8) and thus the maximum allowable Fossil CO2 Emissions Per Capita per year.
</t>
        </r>
      </text>
    </comment>
    <comment ref="H1" authorId="0" shapeId="0" xr:uid="{204DF280-9DC3-4267-BEFB-A28C0C515F72}">
      <text>
        <r>
          <rPr>
            <sz val="9"/>
            <color indexed="81"/>
            <rFont val="Tahoma"/>
            <family val="2"/>
          </rPr>
          <t>Carbon dioxide measured as ppm in the atmosphere.
The figure affects the Global Reduction Target by 2059 (cell BL8) and thus the maximum allowable Fossil CO2 Emissions Per Capita per year.</t>
        </r>
      </text>
    </comment>
    <comment ref="K1" authorId="0" shapeId="0" xr:uid="{22ED4296-5AE6-47B9-B6FE-92B0D7AA4EA9}">
      <text>
        <r>
          <rPr>
            <sz val="9"/>
            <color indexed="81"/>
            <rFont val="Tahoma"/>
            <family val="2"/>
          </rPr>
          <t>Global Population in Billion. The figure affects the Global Reduction Target by 2059 (cell BL8) and thus the maximum allowable Fossil CO2 Emissions Per Capita per year.</t>
        </r>
      </text>
    </comment>
    <comment ref="A5" authorId="0" shapeId="0" xr:uid="{71FF34E1-2C86-483D-B077-816F192A8431}">
      <text>
        <r>
          <rPr>
            <sz val="9"/>
            <color indexed="81"/>
            <rFont val="Tahoma"/>
            <family val="2"/>
          </rPr>
          <t>Claus Andersen, Denmark 
Contact: climatepositions.com/contact (form).</t>
        </r>
      </text>
    </comment>
    <comment ref="C8" authorId="0" shapeId="0" xr:uid="{300126AA-F659-4C86-8660-7604FEB238B4}">
      <text>
        <r>
          <rPr>
            <sz val="9"/>
            <color indexed="81"/>
            <rFont val="Tahoma"/>
            <family val="2"/>
          </rPr>
          <t xml:space="preserve">National average CO2 Emissions in tons Per Capita annually 1990-1999 (see the diagram below).
Series of figures to the right shows the maximum allowable CO2 Emissions in tons Per Capita annually before adjustments with Nuclear+ and Biodiversity Loss. 
</t>
        </r>
      </text>
    </comment>
    <comment ref="D8" authorId="0" shapeId="0" xr:uid="{B0F6E332-5E56-4E35-9463-4516032F692D}">
      <text>
        <r>
          <rPr>
            <sz val="9"/>
            <color indexed="81"/>
            <rFont val="Tahoma"/>
            <family val="2"/>
          </rPr>
          <t xml:space="preserve">National CO2 Emissions in tons Per Capita annually (cell C6) plus Nuclear+ 1992-1999 (cell F29).
Series of figures to the right shows the maximum allowable CO2 Emissions in tons Per Capita per year before adjustments with Nuclear+ and Biodiversity Loss.
</t>
        </r>
      </text>
    </comment>
    <comment ref="D42" authorId="1" shapeId="0" xr:uid="{69A18216-9568-4518-9A7F-E2BFFAC50FAE}">
      <text>
        <r>
          <rPr>
            <sz val="9"/>
            <color indexed="81"/>
            <rFont val="Tahoma"/>
            <family val="2"/>
          </rPr>
          <t>Projection from 2019-2021 to 2023, due to site problems at the source.
The inventory is based on a preliminary Beta-version of Biodiversity Intactness Index. 
Higher figure = more Biodiversity Loss. Only 0-10% Loss have retained enough natural biodiversity to be within the proposed planetary boundary.</t>
        </r>
      </text>
    </comment>
    <comment ref="E42" authorId="0" shapeId="0" xr:uid="{F5799977-D765-43A9-8BF8-6237D945FB36}">
      <text>
        <r>
          <rPr>
            <sz val="9"/>
            <color indexed="81"/>
            <rFont val="Tahoma"/>
            <family val="2"/>
          </rPr>
          <t>Generated Nuclear Power 1992-1999 in billion kWh is converted to tons of annual CO2 Per Capita. The data is converted as if the Nuclear Power was produced with Natural Gas. See the sheet 'Nuclear+'.
The figure is added to the Fossil CO2 Emissions Per Capita 1990-1999 (cell D8).</t>
        </r>
      </text>
    </comment>
    <comment ref="F42" authorId="0" shapeId="0" xr:uid="{44509D26-55F8-498A-B704-5127009A28AB}">
      <text>
        <r>
          <rPr>
            <sz val="9"/>
            <color indexed="81"/>
            <rFont val="Tahoma"/>
            <family val="2"/>
          </rPr>
          <t>Generated Nuclear Power in billion kWh (average generation since 2000) is converted to tons of annual Fossil CO2 Per Capita as if the Nuclear Power was produced with Natural Gas. See the sheet 'Nuclear+'. 
The figure is entered cell D10 and subtracted the Free Level of Fossil CO2 Emissions Per Capita since 2000.</t>
        </r>
      </text>
    </comment>
    <comment ref="G42" authorId="0" shapeId="0" xr:uid="{57A9C921-C2DF-47DC-8578-A911A5948FB6}">
      <text>
        <r>
          <rPr>
            <sz val="9"/>
            <color indexed="81"/>
            <rFont val="Tahoma"/>
            <family val="2"/>
          </rPr>
          <t>Gross Domestic Product (GDP) Per Capita measured in ppp international $ (World Bank definition). The last 5 years counts 50% and all other years since 2000 counts 50%. See the sheet 'GDP+'. Higher figure = more wealthy.</t>
        </r>
      </text>
    </comment>
    <comment ref="H42" authorId="0" shapeId="0" xr:uid="{EAC458C4-BB9C-4761-BEF6-6D573AE0CFEC}">
      <text>
        <r>
          <rPr>
            <sz val="9"/>
            <color indexed="81"/>
            <rFont val="Tahoma"/>
            <family val="2"/>
          </rPr>
          <t xml:space="preserve">Multilateral Funds, deposited (national climate change financing), by Dec. 2021. Accumulated since 2003. 
The implications of growing GDP(ppp) may be an unsolved issue in the calculation of Climate Debt. </t>
        </r>
      </text>
    </comment>
    <comment ref="I42" authorId="1" shapeId="0" xr:uid="{9F0A149C-27AE-40EA-93C5-20CEA4A19BEE}">
      <text>
        <r>
          <rPr>
            <sz val="9"/>
            <color indexed="81"/>
            <rFont val="Tahoma"/>
            <family val="2"/>
          </rPr>
          <t>If &lt;=30 uninterupted years prior to a year of exceedance is Free Level of CO2, then all is cancelled except the last 10 years prior to the year of exceedance.</t>
        </r>
      </text>
    </comment>
    <comment ref="A122" authorId="1" shapeId="0" xr:uid="{419A1389-0EBC-4107-B4F0-E66F1135B057}">
      <text>
        <r>
          <rPr>
            <b/>
            <sz val="9"/>
            <color indexed="81"/>
            <rFont val="Tahoma"/>
            <family val="2"/>
          </rPr>
          <t>Republic of Korea (ROK)</t>
        </r>
      </text>
    </comment>
    <comment ref="A140" authorId="1" shapeId="0" xr:uid="{CFA1F3E7-1CAF-4C21-A818-38144E028B08}">
      <text>
        <r>
          <rPr>
            <b/>
            <sz val="9"/>
            <color indexed="81"/>
            <rFont val="Tahoma"/>
            <family val="2"/>
          </rPr>
          <t>Cabo Verde</t>
        </r>
      </text>
    </comment>
    <comment ref="G151" authorId="1" shapeId="0" xr:uid="{9B4A8AE4-13C6-4E3B-A488-BEE6F9CBA36F}">
      <text>
        <r>
          <rPr>
            <sz val="9"/>
            <color indexed="81"/>
            <rFont val="Tahoma"/>
            <family val="2"/>
          </rPr>
          <t>CIA</t>
        </r>
      </text>
    </comment>
    <comment ref="A152" authorId="1" shapeId="0" xr:uid="{24497593-DB88-412F-9E83-7B8B7861B4D1}">
      <text>
        <r>
          <rPr>
            <b/>
            <sz val="9"/>
            <color indexed="81"/>
            <rFont val="Tahoma"/>
            <family val="2"/>
          </rPr>
          <t>State of Palestine
West Bank and Gaza Strip</t>
        </r>
      </text>
    </comment>
    <comment ref="A153" authorId="1" shapeId="0" xr:uid="{CAB78DE6-4491-4C94-9923-4799561E7888}">
      <text>
        <r>
          <rPr>
            <b/>
            <sz val="9"/>
            <color indexed="81"/>
            <rFont val="Tahoma"/>
            <family val="2"/>
          </rPr>
          <t>Réunion</t>
        </r>
        <r>
          <rPr>
            <sz val="9"/>
            <color indexed="81"/>
            <rFont val="Tahoma"/>
            <family val="2"/>
          </rPr>
          <t xml:space="preserve">
</t>
        </r>
      </text>
    </comment>
    <comment ref="G155" authorId="1" shapeId="0" xr:uid="{44480CA9-3D19-4CCF-83BC-96095CFD2509}">
      <text>
        <r>
          <rPr>
            <sz val="9"/>
            <color indexed="81"/>
            <rFont val="Tahoma"/>
            <family val="2"/>
          </rPr>
          <t>CIA</t>
        </r>
      </text>
    </comment>
    <comment ref="G156" authorId="1" shapeId="0" xr:uid="{1200A26F-050C-4CDA-817E-18EE2EE27185}">
      <text>
        <r>
          <rPr>
            <sz val="9"/>
            <color indexed="81"/>
            <rFont val="Tahoma"/>
            <family val="2"/>
          </rPr>
          <t>CIA</t>
        </r>
      </text>
    </comment>
    <comment ref="A173" authorId="1" shapeId="0" xr:uid="{9CD90960-26E9-4B0F-ACEF-60925550F3F9}">
      <text>
        <r>
          <rPr>
            <b/>
            <sz val="9"/>
            <color indexed="81"/>
            <rFont val="Tahoma"/>
            <family val="2"/>
          </rPr>
          <t xml:space="preserve">Demokratiske Republik Congo </t>
        </r>
      </text>
    </comment>
    <comment ref="A174" authorId="1" shapeId="0" xr:uid="{469325FF-81B0-4DF4-99BD-180673D06D4D}">
      <text>
        <r>
          <rPr>
            <b/>
            <sz val="9"/>
            <color indexed="81"/>
            <rFont val="Tahoma"/>
            <family val="2"/>
          </rPr>
          <t xml:space="preserve">Republikken Congo Congo Brazzaville </t>
        </r>
      </text>
    </comment>
    <comment ref="A176" authorId="1" shapeId="0" xr:uid="{8D28138D-65CC-461E-8A34-DB8C1FC78C9D}">
      <text>
        <r>
          <rPr>
            <b/>
            <sz val="9"/>
            <color indexed="81"/>
            <rFont val="Tahoma"/>
            <family val="2"/>
          </rPr>
          <t>Côte d'Ivoire
Ivory Coast</t>
        </r>
      </text>
    </comment>
    <comment ref="G177" authorId="1" shapeId="0" xr:uid="{5952D08D-3F1C-4008-BD6A-7A0FA22A4DF7}">
      <text>
        <r>
          <rPr>
            <sz val="9"/>
            <color indexed="81"/>
            <rFont val="Tahoma"/>
            <family val="2"/>
          </rPr>
          <t>CIA</t>
        </r>
      </text>
    </comment>
    <comment ref="A206" authorId="1" shapeId="0" xr:uid="{A7097E2D-649C-41ED-8EBA-EA6A142E0841}">
      <text>
        <r>
          <rPr>
            <b/>
            <sz val="9"/>
            <color indexed="81"/>
            <rFont val="Tahoma"/>
            <family val="2"/>
          </rPr>
          <t>Democratic People's Republic of Korea (DPRK)</t>
        </r>
        <r>
          <rPr>
            <sz val="9"/>
            <color indexed="81"/>
            <rFont val="Tahoma"/>
            <family val="2"/>
          </rPr>
          <t xml:space="preserve">
</t>
        </r>
      </text>
    </comment>
    <comment ref="A220" authorId="0" shapeId="0" xr:uid="{65889CCA-DE40-4A2A-9EEE-1281BFADA153}">
      <text>
        <r>
          <rPr>
            <sz val="9"/>
            <color indexed="81"/>
            <rFont val="Tahoma"/>
            <family val="2"/>
          </rPr>
          <t>Some data covers South Sudan.</t>
        </r>
      </text>
    </comment>
    <comment ref="A221" authorId="1" shapeId="0" xr:uid="{8A1BC30E-566B-449B-82AC-4A6F0638AE6A}">
      <text>
        <r>
          <rPr>
            <b/>
            <sz val="9"/>
            <color indexed="81"/>
            <rFont val="Tahoma"/>
            <family val="2"/>
          </rPr>
          <t xml:space="preserve">Eswatini </t>
        </r>
      </text>
    </comment>
    <comment ref="A223" authorId="1" shapeId="0" xr:uid="{53C2EC0F-7DE7-445F-B5B0-EE08CFC23B29}">
      <text>
        <r>
          <rPr>
            <sz val="9"/>
            <color indexed="81"/>
            <rFont val="Tahoma"/>
            <family val="2"/>
          </rPr>
          <t>United Republic of Tanzania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Forfatter</author>
    <author>Claus Andersen</author>
  </authors>
  <commentList>
    <comment ref="C55" authorId="0" shapeId="0" xr:uid="{32105D4D-6657-440E-876B-D7FB97C41A3F}">
      <text>
        <r>
          <rPr>
            <sz val="9"/>
            <color indexed="81"/>
            <rFont val="Tahoma"/>
            <family val="2"/>
          </rPr>
          <t xml:space="preserve">172 countries representing more than 99% of the World Population.
</t>
        </r>
      </text>
    </comment>
    <comment ref="C114" authorId="1" shapeId="0" xr:uid="{26E2AB41-7E98-4BCD-907E-194BB3C9B1DF}">
      <text>
        <r>
          <rPr>
            <b/>
            <sz val="9"/>
            <color indexed="81"/>
            <rFont val="Tahoma"/>
            <family val="2"/>
          </rPr>
          <t xml:space="preserve">Eswatini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Claus Andersen</author>
    <author>Forfatter</author>
  </authors>
  <commentList>
    <comment ref="B36" authorId="0" shapeId="0" xr:uid="{C439EDA2-F600-4FF3-81F4-3053F84F15F5}">
      <text>
        <r>
          <rPr>
            <b/>
            <sz val="9"/>
            <color indexed="81"/>
            <rFont val="Tahoma"/>
            <family val="2"/>
          </rPr>
          <t>Cabo Verde</t>
        </r>
      </text>
    </comment>
    <comment ref="B43" authorId="0" shapeId="0" xr:uid="{3302878B-59AD-4757-9AAC-297B71E2C7AD}">
      <text>
        <r>
          <rPr>
            <b/>
            <sz val="9"/>
            <color indexed="81"/>
            <rFont val="Tahoma"/>
            <family val="2"/>
          </rPr>
          <t xml:space="preserve">Demokratiske Republik Congo </t>
        </r>
      </text>
    </comment>
    <comment ref="B44" authorId="0" shapeId="0" xr:uid="{641C15D9-2A6F-439C-BC22-550108CD475D}">
      <text>
        <r>
          <rPr>
            <b/>
            <sz val="9"/>
            <color indexed="81"/>
            <rFont val="Tahoma"/>
            <family val="2"/>
          </rPr>
          <t xml:space="preserve">Republikken Congo Congo Brazzaville </t>
        </r>
      </text>
    </comment>
    <comment ref="B46" authorId="0" shapeId="0" xr:uid="{2C953EE6-1C83-4E91-8135-B24AA5A4293F}">
      <text>
        <r>
          <rPr>
            <b/>
            <sz val="9"/>
            <color indexed="81"/>
            <rFont val="Tahoma"/>
            <family val="2"/>
          </rPr>
          <t>Côte d'Ivoire
Ivory Coast</t>
        </r>
      </text>
    </comment>
    <comment ref="S48" authorId="0" shapeId="0" xr:uid="{622A8FFF-0EF0-4B85-BAAB-5FC48EC22CEE}">
      <text>
        <r>
          <rPr>
            <sz val="9"/>
            <color indexed="81"/>
            <rFont val="Tahoma"/>
            <family val="2"/>
          </rPr>
          <t>CIA</t>
        </r>
      </text>
    </comment>
    <comment ref="X123" authorId="0" shapeId="0" xr:uid="{D2F173A7-38EA-4036-B28A-196F73A03A44}">
      <text>
        <r>
          <rPr>
            <sz val="9"/>
            <color indexed="81"/>
            <rFont val="Tahoma"/>
            <family val="2"/>
          </rPr>
          <t>CIA</t>
        </r>
      </text>
    </comment>
    <comment ref="B128" authorId="0" shapeId="0" xr:uid="{556318B4-E5B7-4B85-9014-987DA4890C25}">
      <text>
        <r>
          <rPr>
            <b/>
            <sz val="9"/>
            <color indexed="81"/>
            <rFont val="Tahoma"/>
            <family val="2"/>
          </rPr>
          <t>Democratic People's Republic of Korea (DPRK)</t>
        </r>
        <r>
          <rPr>
            <sz val="9"/>
            <color indexed="81"/>
            <rFont val="Tahoma"/>
            <family val="2"/>
          </rPr>
          <t xml:space="preserve">
</t>
        </r>
      </text>
    </comment>
    <comment ref="B133" authorId="0" shapeId="0" xr:uid="{927FB107-4BCE-483A-A569-896153E37432}">
      <text>
        <r>
          <rPr>
            <b/>
            <sz val="9"/>
            <color indexed="81"/>
            <rFont val="Tahoma"/>
            <family val="2"/>
          </rPr>
          <t>State of Palestine
West Bank and Gaza Strip</t>
        </r>
      </text>
    </comment>
    <comment ref="B142" authorId="0" shapeId="0" xr:uid="{371EB626-39CC-4B9E-8D6A-B813455A8A5A}">
      <text>
        <r>
          <rPr>
            <b/>
            <sz val="9"/>
            <color indexed="81"/>
            <rFont val="Tahoma"/>
            <family val="2"/>
          </rPr>
          <t>Réunion</t>
        </r>
        <r>
          <rPr>
            <sz val="9"/>
            <color indexed="81"/>
            <rFont val="Tahoma"/>
            <family val="2"/>
          </rPr>
          <t xml:space="preserve">
</t>
        </r>
      </text>
    </comment>
    <comment ref="B159" authorId="0" shapeId="0" xr:uid="{2E551A97-F995-4706-AE53-18791385CFD9}">
      <text>
        <r>
          <rPr>
            <b/>
            <sz val="9"/>
            <color indexed="81"/>
            <rFont val="Tahoma"/>
            <family val="2"/>
          </rPr>
          <t>Republic of Korea (ROK)</t>
        </r>
      </text>
    </comment>
    <comment ref="B163" authorId="1" shapeId="0" xr:uid="{0E1F9EE6-4D5B-4AF6-A242-1F9E1D5CF10E}">
      <text>
        <r>
          <rPr>
            <sz val="9"/>
            <color indexed="81"/>
            <rFont val="Tahoma"/>
            <family val="2"/>
          </rPr>
          <t>Some data covers South Sudan.</t>
        </r>
      </text>
    </comment>
    <comment ref="B165" authorId="0" shapeId="0" xr:uid="{6B76F488-74C8-4E4F-A9FC-0ADC00940BCF}">
      <text>
        <r>
          <rPr>
            <b/>
            <sz val="9"/>
            <color indexed="81"/>
            <rFont val="Tahoma"/>
            <family val="2"/>
          </rPr>
          <t xml:space="preserve">Eswatini </t>
        </r>
      </text>
    </comment>
    <comment ref="R168" authorId="0" shapeId="0" xr:uid="{C35E7A2E-1B36-4E56-B8E5-CF5E9DABD7C7}">
      <text>
        <r>
          <rPr>
            <sz val="9"/>
            <color indexed="81"/>
            <rFont val="Tahoma"/>
            <family val="2"/>
          </rPr>
          <t>CIA</t>
        </r>
      </text>
    </comment>
    <comment ref="T169" authorId="0" shapeId="0" xr:uid="{75ED4158-C0EC-4946-AEA9-9D2AC7B3D10F}">
      <text>
        <r>
          <rPr>
            <sz val="9"/>
            <color indexed="81"/>
            <rFont val="Tahoma"/>
            <family val="2"/>
          </rPr>
          <t>CIA</t>
        </r>
      </text>
    </comment>
    <comment ref="B171" authorId="0" shapeId="0" xr:uid="{CFD45514-567D-4AEF-A466-4CCCB1B47FB4}">
      <text>
        <r>
          <rPr>
            <b/>
            <sz val="9"/>
            <color indexed="81"/>
            <rFont val="Tahoma"/>
            <family val="2"/>
          </rPr>
          <t>United Republic of Tanzania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Claus Andersen</author>
    <author>Forfatter</author>
  </authors>
  <commentList>
    <comment ref="B37" authorId="0" shapeId="0" xr:uid="{97914231-BBAC-42A3-B521-91D1E7AFB535}">
      <text>
        <r>
          <rPr>
            <b/>
            <sz val="9"/>
            <color indexed="81"/>
            <rFont val="Tahoma"/>
            <family val="2"/>
          </rPr>
          <t>Republic of Korea (ROK)</t>
        </r>
      </text>
    </comment>
    <comment ref="B65" authorId="0" shapeId="0" xr:uid="{5E089603-5A32-4A95-95C8-32E472F98F02}">
      <text>
        <r>
          <rPr>
            <b/>
            <sz val="9"/>
            <color indexed="81"/>
            <rFont val="Tahoma"/>
            <family val="2"/>
          </rPr>
          <t>Cabo Verde</t>
        </r>
      </text>
    </comment>
    <comment ref="B71" authorId="0" shapeId="0" xr:uid="{2ACD6B6A-96E6-4347-9D16-A6A33E24B823}">
      <text>
        <r>
          <rPr>
            <b/>
            <sz val="9"/>
            <color indexed="81"/>
            <rFont val="Tahoma"/>
            <family val="2"/>
          </rPr>
          <t xml:space="preserve">Demokratiske Republik Congo </t>
        </r>
      </text>
    </comment>
    <comment ref="B72" authorId="0" shapeId="0" xr:uid="{9343D604-F302-49B0-B21B-13902101B873}">
      <text>
        <r>
          <rPr>
            <b/>
            <sz val="9"/>
            <color indexed="81"/>
            <rFont val="Tahoma"/>
            <family val="2"/>
          </rPr>
          <t xml:space="preserve">Republikken Congo Congo Brazzaville </t>
        </r>
      </text>
    </comment>
    <comment ref="B74" authorId="0" shapeId="0" xr:uid="{1D6A9BE2-CCD8-4AE6-92D3-59D0E934E6EC}">
      <text>
        <r>
          <rPr>
            <b/>
            <sz val="9"/>
            <color indexed="81"/>
            <rFont val="Tahoma"/>
            <family val="2"/>
          </rPr>
          <t>Côte d'Ivoire
Ivory Coast</t>
        </r>
      </text>
    </comment>
    <comment ref="AA112" authorId="0" shapeId="0" xr:uid="{DEA87AD9-DD7A-497A-B29B-33E652E3AE3E}">
      <text>
        <r>
          <rPr>
            <sz val="9"/>
            <color indexed="81"/>
            <rFont val="Tahoma"/>
            <family val="2"/>
          </rPr>
          <t>No data available due to Russian invation.</t>
        </r>
      </text>
    </comment>
    <comment ref="B145" authorId="0" shapeId="0" xr:uid="{9E555903-F27C-4ACE-9627-6DC1E1E6C94E}">
      <text>
        <r>
          <rPr>
            <b/>
            <sz val="9"/>
            <color indexed="81"/>
            <rFont val="Tahoma"/>
            <family val="2"/>
          </rPr>
          <t>Democratic People's Republic of Korea (DPRK)</t>
        </r>
        <r>
          <rPr>
            <sz val="9"/>
            <color indexed="81"/>
            <rFont val="Tahoma"/>
            <family val="2"/>
          </rPr>
          <t xml:space="preserve">
</t>
        </r>
      </text>
    </comment>
    <comment ref="B149" authorId="0" shapeId="0" xr:uid="{4C78A647-0600-47B9-B6B9-B87A174CB8D0}">
      <text>
        <r>
          <rPr>
            <b/>
            <sz val="9"/>
            <color indexed="81"/>
            <rFont val="Tahoma"/>
            <family val="2"/>
          </rPr>
          <t>State of Palestine
West Bank and Gaza Strip</t>
        </r>
      </text>
    </comment>
    <comment ref="B158" authorId="0" shapeId="0" xr:uid="{497BC195-5E92-40F6-AE3B-AA8FB56CF9B4}">
      <text>
        <r>
          <rPr>
            <b/>
            <sz val="9"/>
            <color indexed="81"/>
            <rFont val="Tahoma"/>
            <family val="2"/>
          </rPr>
          <t>Réunion</t>
        </r>
        <r>
          <rPr>
            <sz val="9"/>
            <color indexed="81"/>
            <rFont val="Tahoma"/>
            <family val="2"/>
          </rPr>
          <t xml:space="preserve">
</t>
        </r>
      </text>
    </comment>
    <comment ref="B172" authorId="1" shapeId="0" xr:uid="{93C1EF68-979C-4D3F-9DD2-868992A67F53}">
      <text>
        <r>
          <rPr>
            <sz val="9"/>
            <color indexed="81"/>
            <rFont val="Tahoma"/>
            <family val="2"/>
          </rPr>
          <t>Some data covers South Sudan.</t>
        </r>
      </text>
    </comment>
    <comment ref="B174" authorId="0" shapeId="0" xr:uid="{53D746E1-8A51-4804-BED3-C93FC274D26A}">
      <text>
        <r>
          <rPr>
            <b/>
            <sz val="9"/>
            <color indexed="81"/>
            <rFont val="Tahoma"/>
            <family val="2"/>
          </rPr>
          <t xml:space="preserve">Eswatini </t>
        </r>
      </text>
    </comment>
    <comment ref="B177" authorId="0" shapeId="0" xr:uid="{058EBE7C-F96F-4631-A832-3026797023EB}">
      <text>
        <r>
          <rPr>
            <b/>
            <sz val="9"/>
            <color indexed="81"/>
            <rFont val="Tahoma"/>
            <family val="2"/>
          </rPr>
          <t>United Republic of Tanzania</t>
        </r>
      </text>
    </comment>
  </commentList>
</comments>
</file>

<file path=xl/sharedStrings.xml><?xml version="1.0" encoding="utf-8"?>
<sst xmlns="http://schemas.openxmlformats.org/spreadsheetml/2006/main" count="1150" uniqueCount="299">
  <si>
    <t>climatepositions.com</t>
  </si>
  <si>
    <t>Land/Ocean (air) Temperature rise (baseline 1880-1937)</t>
  </si>
  <si>
    <t>Global Population</t>
  </si>
  <si>
    <r>
      <rPr>
        <sz val="9"/>
        <color theme="1" tint="0.499984740745262"/>
        <rFont val="Calibri"/>
        <family val="2"/>
      </rPr>
      <t>⁰</t>
    </r>
    <r>
      <rPr>
        <sz val="9"/>
        <color theme="1" tint="0.499984740745262"/>
        <rFont val="Calibri"/>
        <family val="2"/>
        <scheme val="minor"/>
      </rPr>
      <t>C</t>
    </r>
  </si>
  <si>
    <t>ppm</t>
  </si>
  <si>
    <t>Grøn Agenda Sydhavn (background group), Denmark</t>
  </si>
  <si>
    <t>Contact</t>
  </si>
  <si>
    <t>(World Emissions 1990-1999)</t>
  </si>
  <si>
    <r>
      <t>Fossil CO</t>
    </r>
    <r>
      <rPr>
        <vertAlign val="subscript"/>
        <sz val="9"/>
        <color theme="1"/>
        <rFont val="Calibri"/>
        <family val="2"/>
        <scheme val="minor"/>
      </rPr>
      <t>2</t>
    </r>
  </si>
  <si>
    <t>Including</t>
  </si>
  <si>
    <t>1990-1999</t>
  </si>
  <si>
    <t>Nuclear</t>
  </si>
  <si>
    <t>Deduction for Biodiversity Loss</t>
  </si>
  <si>
    <r>
      <t>Deduction for Nuclear Power Waste (Tons CO</t>
    </r>
    <r>
      <rPr>
        <sz val="11"/>
        <color indexed="63"/>
        <rFont val="Calibri"/>
        <family val="2"/>
      </rPr>
      <t>₂</t>
    </r>
    <r>
      <rPr>
        <sz val="9"/>
        <color indexed="63"/>
        <rFont val="Calibri"/>
        <family val="2"/>
        <scheme val="minor"/>
      </rPr>
      <t>)</t>
    </r>
  </si>
  <si>
    <t xml:space="preserve">Free Level of Fossil CO₂ Emissions, Tons Per Capita </t>
  </si>
  <si>
    <t>↓</t>
  </si>
  <si>
    <t>Fossil CO₂ emitted, Tons Per Capita</t>
  </si>
  <si>
    <t>Fossil CO2 exceeded, Tons Per Capita</t>
  </si>
  <si>
    <t>Balance since 2000</t>
  </si>
  <si>
    <t>GDP factor</t>
  </si>
  <si>
    <t>Climate Damage Pricing Per Capita (annual)</t>
  </si>
  <si>
    <t>Climate Damage Pricing (accumulated)</t>
  </si>
  <si>
    <t xml:space="preserve">         climatepositions.com</t>
  </si>
  <si>
    <t>Free Level</t>
  </si>
  <si>
    <t>World</t>
  </si>
  <si>
    <t>Emissions average (baseline) 1990-1999</t>
  </si>
  <si>
    <t>Tons Per Capita</t>
  </si>
  <si>
    <t>Climate Damage Pricing</t>
  </si>
  <si>
    <t>Per Capita</t>
  </si>
  <si>
    <t>Climate Damage Pricing, Total</t>
  </si>
  <si>
    <t>Total</t>
  </si>
  <si>
    <t>Climate Funds (Damage paid for)</t>
  </si>
  <si>
    <t>Climate Funds, Total (Damage paid for)</t>
  </si>
  <si>
    <t>Climate Debt, Total</t>
  </si>
  <si>
    <t>Price per tons CO₂ emitted since 2000</t>
  </si>
  <si>
    <t>Per Ton</t>
  </si>
  <si>
    <t>Biodiversity Loss</t>
  </si>
  <si>
    <t>Nuclear+ as share of CO₂ 1992-1999</t>
  </si>
  <si>
    <t>Total Climate Debt (Billion):</t>
  </si>
  <si>
    <t>Per Capita Climate Debt:</t>
  </si>
  <si>
    <t>Nuclear+ as share of CO₂ since 2000</t>
  </si>
  <si>
    <t>CO₂ exceeded since 2000 (Ton Per Capita):</t>
  </si>
  <si>
    <t>Biod. Loss:</t>
  </si>
  <si>
    <t>Price per Ton emitted since 2000:</t>
  </si>
  <si>
    <t>Climate Debt</t>
  </si>
  <si>
    <t>CO₂ exceeded since 2000 (Gigaton Total):</t>
  </si>
  <si>
    <t>GDP+:</t>
  </si>
  <si>
    <t>Climate Debt reduced by Funds:</t>
  </si>
  <si>
    <t>Billion</t>
  </si>
  <si>
    <t>▼ enter country including data</t>
  </si>
  <si>
    <t>Population</t>
  </si>
  <si>
    <t>Biodiversity</t>
  </si>
  <si>
    <t>Nuclear+</t>
  </si>
  <si>
    <t>GDP+</t>
  </si>
  <si>
    <t>Funds</t>
  </si>
  <si>
    <t>Cancelled</t>
  </si>
  <si>
    <t>Dominican Republic</t>
  </si>
  <si>
    <r>
      <rPr>
        <sz val="9"/>
        <color theme="8" tint="-0.249977111117893"/>
        <rFont val="Calibri"/>
        <family val="2"/>
        <scheme val="minor"/>
      </rPr>
      <t>Blue cell</t>
    </r>
    <r>
      <rPr>
        <sz val="9"/>
        <color indexed="62"/>
        <rFont val="Calibri"/>
        <family val="2"/>
        <scheme val="minor"/>
      </rPr>
      <t xml:space="preserve">s </t>
    </r>
    <r>
      <rPr>
        <sz val="9"/>
        <rFont val="Calibri"/>
        <family val="2"/>
        <scheme val="minor"/>
      </rPr>
      <t>= lack of data</t>
    </r>
  </si>
  <si>
    <r>
      <t>Tons of CO</t>
    </r>
    <r>
      <rPr>
        <vertAlign val="subscript"/>
        <sz val="9"/>
        <rFont val="Calibri"/>
        <family val="2"/>
        <scheme val="minor"/>
      </rPr>
      <t>2</t>
    </r>
  </si>
  <si>
    <r>
      <t>Ton CO</t>
    </r>
    <r>
      <rPr>
        <vertAlign val="subscript"/>
        <sz val="9"/>
        <rFont val="Calibri"/>
        <family val="2"/>
        <scheme val="minor"/>
      </rPr>
      <t>2</t>
    </r>
  </si>
  <si>
    <r>
      <t>Ton CO</t>
    </r>
    <r>
      <rPr>
        <vertAlign val="subscript"/>
        <sz val="9"/>
        <rFont val="Calibri"/>
        <family val="2"/>
        <scheme val="minor"/>
      </rPr>
      <t>2</t>
    </r>
    <r>
      <rPr>
        <sz val="10"/>
        <rFont val="Arial"/>
        <family val="2"/>
      </rPr>
      <t/>
    </r>
  </si>
  <si>
    <t>Note A</t>
  </si>
  <si>
    <t>Note B</t>
  </si>
  <si>
    <t>(185 countries)</t>
  </si>
  <si>
    <t>1992-1999</t>
  </si>
  <si>
    <r>
      <t>Free CO</t>
    </r>
    <r>
      <rPr>
        <vertAlign val="subscript"/>
        <sz val="9"/>
        <rFont val="Calibri"/>
        <family val="2"/>
        <scheme val="minor"/>
      </rPr>
      <t>2</t>
    </r>
  </si>
  <si>
    <t>(Population &lt;180.000)</t>
  </si>
  <si>
    <t>Chad</t>
  </si>
  <si>
    <t>Uganda</t>
  </si>
  <si>
    <t>Ethiopia</t>
  </si>
  <si>
    <t>Mali</t>
  </si>
  <si>
    <t>Burundi</t>
  </si>
  <si>
    <t>Congo (Democratic Rep.)</t>
  </si>
  <si>
    <t>Burkina Faso</t>
  </si>
  <si>
    <t>Somalia</t>
  </si>
  <si>
    <t>Central African Republic</t>
  </si>
  <si>
    <t>Madagascar</t>
  </si>
  <si>
    <t>Mozambique</t>
  </si>
  <si>
    <t>Laos</t>
  </si>
  <si>
    <t>Tanzania</t>
  </si>
  <si>
    <t>Rwanda</t>
  </si>
  <si>
    <t>Nepal</t>
  </si>
  <si>
    <t>Malawi</t>
  </si>
  <si>
    <t>Cambodia</t>
  </si>
  <si>
    <t>Comoros</t>
  </si>
  <si>
    <t>Afghanistan</t>
  </si>
  <si>
    <t>Benin</t>
  </si>
  <si>
    <t>Niger</t>
  </si>
  <si>
    <t>Guinea</t>
  </si>
  <si>
    <t>Haiti</t>
  </si>
  <si>
    <t>Myanmar</t>
  </si>
  <si>
    <t>Liberia</t>
  </si>
  <si>
    <t>Bangladesh</t>
  </si>
  <si>
    <t>Gambia</t>
  </si>
  <si>
    <t>Sudan</t>
  </si>
  <si>
    <t>Sierra Leone</t>
  </si>
  <si>
    <t>Togo</t>
  </si>
  <si>
    <t>Eritrea</t>
  </si>
  <si>
    <t>Timor-Leste</t>
  </si>
  <si>
    <t>Guinea-Bissau</t>
  </si>
  <si>
    <t>Cape Verde</t>
  </si>
  <si>
    <t>Kenya</t>
  </si>
  <si>
    <t>Ghana</t>
  </si>
  <si>
    <t>Zambia</t>
  </si>
  <si>
    <t>Cote d'Ivoire</t>
  </si>
  <si>
    <t>Senegal</t>
  </si>
  <si>
    <t>Vanuatu</t>
  </si>
  <si>
    <t>Sri Lanka</t>
  </si>
  <si>
    <t>Cameroon</t>
  </si>
  <si>
    <t>Vietnam</t>
  </si>
  <si>
    <t>Solomon Islands</t>
  </si>
  <si>
    <t>Bhutan</t>
  </si>
  <si>
    <t>Sao Tome and Principe</t>
  </si>
  <si>
    <t>Papua New Guinea</t>
  </si>
  <si>
    <t>Nicaragua</t>
  </si>
  <si>
    <t>Guatemala</t>
  </si>
  <si>
    <t>Honduras</t>
  </si>
  <si>
    <t>Pakistan</t>
  </si>
  <si>
    <t>Samoa</t>
  </si>
  <si>
    <t>Yemen</t>
  </si>
  <si>
    <t>Paraguay</t>
  </si>
  <si>
    <t>India</t>
  </si>
  <si>
    <t>El Salvador</t>
  </si>
  <si>
    <t>Nigeria</t>
  </si>
  <si>
    <t>Maldives</t>
  </si>
  <si>
    <t>Philippines</t>
  </si>
  <si>
    <t>Albania</t>
  </si>
  <si>
    <t>Angola</t>
  </si>
  <si>
    <t>Mauritania</t>
  </si>
  <si>
    <t>Tajikistan</t>
  </si>
  <si>
    <t>Peru</t>
  </si>
  <si>
    <t>Morocco</t>
  </si>
  <si>
    <t>Namibia</t>
  </si>
  <si>
    <t>Congo (Republic)</t>
  </si>
  <si>
    <t>Bolivia</t>
  </si>
  <si>
    <t>Indonesia</t>
  </si>
  <si>
    <t>Saint Lucia</t>
  </si>
  <si>
    <t>Costa Rica</t>
  </si>
  <si>
    <t>Guyana</t>
  </si>
  <si>
    <t>Swaziland</t>
  </si>
  <si>
    <t>Fiji</t>
  </si>
  <si>
    <t>Mauritius</t>
  </si>
  <si>
    <t>Zimbabwe</t>
  </si>
  <si>
    <t>Panama</t>
  </si>
  <si>
    <t>Belize</t>
  </si>
  <si>
    <t>Uruguay</t>
  </si>
  <si>
    <t>Colombia</t>
  </si>
  <si>
    <t>Egypt</t>
  </si>
  <si>
    <t>Brazil</t>
  </si>
  <si>
    <t>Ecuador</t>
  </si>
  <si>
    <t>Tunisia</t>
  </si>
  <si>
    <t>Equatorial Guinea</t>
  </si>
  <si>
    <t>Botswana</t>
  </si>
  <si>
    <t>Djibouti</t>
  </si>
  <si>
    <t>Armenia</t>
  </si>
  <si>
    <t>Kyrgyzstan</t>
  </si>
  <si>
    <t>Thailand</t>
  </si>
  <si>
    <t>Reunion</t>
  </si>
  <si>
    <t>Cuba</t>
  </si>
  <si>
    <t>China</t>
  </si>
  <si>
    <t>Algeria</t>
  </si>
  <si>
    <t>Georgia</t>
  </si>
  <si>
    <t>Syria</t>
  </si>
  <si>
    <t>Bosnia and Herzegovina</t>
  </si>
  <si>
    <t>Jordan</t>
  </si>
  <si>
    <t>Chile</t>
  </si>
  <si>
    <t>Turkey</t>
  </si>
  <si>
    <t>Macao</t>
  </si>
  <si>
    <t>Suriname</t>
  </si>
  <si>
    <t>French Polynesia</t>
  </si>
  <si>
    <t>Jamaica</t>
  </si>
  <si>
    <t>Mexico</t>
  </si>
  <si>
    <t>Moldova</t>
  </si>
  <si>
    <t>Argentina</t>
  </si>
  <si>
    <t>Guadeloupe</t>
  </si>
  <si>
    <t>Croatia</t>
  </si>
  <si>
    <t>Lebanon</t>
  </si>
  <si>
    <t>Malaysia</t>
  </si>
  <si>
    <t>North Korea</t>
  </si>
  <si>
    <t>Iran</t>
  </si>
  <si>
    <t>Iraq</t>
  </si>
  <si>
    <t>Martinique</t>
  </si>
  <si>
    <t>Barbados</t>
  </si>
  <si>
    <t>Latvia</t>
  </si>
  <si>
    <t>Mongolia</t>
  </si>
  <si>
    <t>Azerbaijan</t>
  </si>
  <si>
    <t>North Macedonia</t>
  </si>
  <si>
    <t>Serbia</t>
  </si>
  <si>
    <t>Portugal</t>
  </si>
  <si>
    <t>Uzbekistan</t>
  </si>
  <si>
    <t>Venezuela</t>
  </si>
  <si>
    <t>Gabon</t>
  </si>
  <si>
    <t>Lithuania</t>
  </si>
  <si>
    <t>Romania</t>
  </si>
  <si>
    <t>French Guiana</t>
  </si>
  <si>
    <t>Hungary</t>
  </si>
  <si>
    <t>Hong Kong</t>
  </si>
  <si>
    <t>Spain</t>
  </si>
  <si>
    <t>Malta</t>
  </si>
  <si>
    <t>Switzerland</t>
  </si>
  <si>
    <t>Cyprus</t>
  </si>
  <si>
    <t>France</t>
  </si>
  <si>
    <t>Sweden</t>
  </si>
  <si>
    <t>Bulgaria</t>
  </si>
  <si>
    <t>Belarus</t>
  </si>
  <si>
    <t>Italy</t>
  </si>
  <si>
    <t>New Zealand</t>
  </si>
  <si>
    <t>South Africa</t>
  </si>
  <si>
    <t>Greece</t>
  </si>
  <si>
    <t>Taiwan</t>
  </si>
  <si>
    <t>Slovenia</t>
  </si>
  <si>
    <t>South Korea</t>
  </si>
  <si>
    <t>Austria</t>
  </si>
  <si>
    <t>Turkmenistan</t>
  </si>
  <si>
    <t>Israel</t>
  </si>
  <si>
    <t>Oman</t>
  </si>
  <si>
    <t>Slovakia</t>
  </si>
  <si>
    <t>Libya</t>
  </si>
  <si>
    <t>New Caledonia</t>
  </si>
  <si>
    <t>Poland</t>
  </si>
  <si>
    <t>Iceland</t>
  </si>
  <si>
    <t>Norway</t>
  </si>
  <si>
    <t>Japan</t>
  </si>
  <si>
    <t>Bahamas</t>
  </si>
  <si>
    <t>United Kingdom</t>
  </si>
  <si>
    <t>Ireland</t>
  </si>
  <si>
    <t>Ukraine</t>
  </si>
  <si>
    <t>Netherlands</t>
  </si>
  <si>
    <t>Singapore</t>
  </si>
  <si>
    <t>Trinidad and Tobago</t>
  </si>
  <si>
    <t>Saudi Arabia</t>
  </si>
  <si>
    <t>Germany</t>
  </si>
  <si>
    <t>Finland</t>
  </si>
  <si>
    <t>Denmark</t>
  </si>
  <si>
    <t>Belgium</t>
  </si>
  <si>
    <t>Kazakhstan</t>
  </si>
  <si>
    <t>Russia</t>
  </si>
  <si>
    <t>Czech Republic</t>
  </si>
  <si>
    <t>Brunei</t>
  </si>
  <si>
    <t>Estonia</t>
  </si>
  <si>
    <t>Canada</t>
  </si>
  <si>
    <t>Australia</t>
  </si>
  <si>
    <t>United States</t>
  </si>
  <si>
    <t>Kuwait</t>
  </si>
  <si>
    <t>Luxembourg</t>
  </si>
  <si>
    <t>Bahrain</t>
  </si>
  <si>
    <t>United Arab Emirates</t>
  </si>
  <si>
    <t>Qatar</t>
  </si>
  <si>
    <t>Montenegro</t>
  </si>
  <si>
    <t>Palestine</t>
  </si>
  <si>
    <t>South Sudan</t>
  </si>
  <si>
    <t>Per capita</t>
  </si>
  <si>
    <t>.</t>
  </si>
  <si>
    <t>(World)</t>
  </si>
  <si>
    <r>
      <t>Blue figures</t>
    </r>
    <r>
      <rPr>
        <sz val="9"/>
        <rFont val="Calibri"/>
        <family val="2"/>
        <scheme val="minor"/>
      </rPr>
      <t xml:space="preserve"> = estimated</t>
    </r>
  </si>
  <si>
    <t>Average</t>
  </si>
  <si>
    <t>Nuclear Power</t>
  </si>
  <si>
    <t>Blue figures = estimated</t>
  </si>
  <si>
    <t>Power Generation</t>
  </si>
  <si>
    <t>(40 or 185 countries)</t>
  </si>
  <si>
    <t>Generation</t>
  </si>
  <si>
    <t>Fossil</t>
  </si>
  <si>
    <t>Factor</t>
  </si>
  <si>
    <t>billion kWh</t>
  </si>
  <si>
    <t>Adjustm.</t>
  </si>
  <si>
    <t>no</t>
  </si>
  <si>
    <t>CO₂ in the Atmosphere, Land-Ocean Temperature and Global Population</t>
  </si>
  <si>
    <t>CO₂ in the Atmosphere</t>
  </si>
  <si>
    <t>Enter New Data:</t>
  </si>
  <si>
    <t>Land-Ocean Temperature</t>
  </si>
  <si>
    <t>Baseline 1880-1937</t>
  </si>
  <si>
    <t>Global Population; Billion</t>
  </si>
  <si>
    <t>Copy to cell B34</t>
  </si>
  <si>
    <t>Free Level CO₂ cancelled since 2000</t>
  </si>
  <si>
    <t>Global Reduction Goal by 2059 (with Global Indicators from 1999, and Biodiversity Loss and Nuclear Power both set at zero, the Global Reduction Goal was 1,2 tons by 2059, or the same as World Fossil CO2 Emissions Per Capita by 1900).</t>
  </si>
  <si>
    <t>Climate Debt as share of GDP+</t>
  </si>
  <si>
    <t>20 year average</t>
  </si>
  <si>
    <t>1980-1999 (average)</t>
  </si>
  <si>
    <t>Annual increase</t>
  </si>
  <si>
    <t>CO₂ in the atmosphere</t>
  </si>
  <si>
    <t>(Natural Gas)</t>
  </si>
  <si>
    <t>Climate Debt reduced by Funds</t>
  </si>
  <si>
    <t>share</t>
  </si>
  <si>
    <t>Global</t>
  </si>
  <si>
    <t>GDP(ppp) Int. $</t>
  </si>
  <si>
    <t>Accumulated 2000-2023</t>
  </si>
  <si>
    <r>
      <t>C</t>
    </r>
    <r>
      <rPr>
        <sz val="14"/>
        <color theme="1"/>
        <rFont val="Calibri"/>
        <family val="2"/>
        <scheme val="minor"/>
      </rPr>
      <t>alculation 2000-2023 (2099)</t>
    </r>
  </si>
  <si>
    <t>2003-2022 (average)</t>
  </si>
  <si>
    <t>2000-2017</t>
  </si>
  <si>
    <t>2018-2022</t>
  </si>
  <si>
    <t>2000-2022</t>
  </si>
  <si>
    <t>2000;2022</t>
  </si>
  <si>
    <t>Mill. (2023)</t>
  </si>
  <si>
    <t>Jan. 2022</t>
  </si>
  <si>
    <t>Jan. 2024</t>
  </si>
  <si>
    <t>Ranking</t>
  </si>
  <si>
    <t>173 countries</t>
  </si>
  <si>
    <t>Loss (2022)</t>
  </si>
  <si>
    <t>Cancelled: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</si>
</sst>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 #,##0.00_ ;_ * \-#,##0.00_ ;_ * &quot;-&quot;??_ ;_ @_ "/>
    <numFmt numFmtId="164" formatCode="0.0"/>
    <numFmt numFmtId="165" formatCode="0.0%"/>
    <numFmt numFmtId="166" formatCode="0_ ;[Red]\-0\ "/>
    <numFmt numFmtId="167" formatCode="0.00_ ;[Red]\-0.00\ "/>
    <numFmt numFmtId="168" formatCode="0.0000"/>
    <numFmt numFmtId="169" formatCode="#,##0\ [$€-1]"/>
    <numFmt numFmtId="170" formatCode="0.0_ ;[Red]\-0.0\ "/>
    <numFmt numFmtId="171" formatCode="[$$-409]#,##0.00_ ;[Red]\-[$$-409]#,##0.00\ "/>
    <numFmt numFmtId="172" formatCode="0.000"/>
    <numFmt numFmtId="173" formatCode="_ * #,##0_ ;_ * \-#,##0_ ;_ * &quot;-&quot;??_ ;_ @_ "/>
    <numFmt numFmtId="174" formatCode="[$$-409]#,##0_ ;[Red]\-[$$-409]#,##0\ "/>
    <numFmt numFmtId="175" formatCode="[$$-409]#,##0.0_ ;[Red]\-[$$-409]#,##0.0\ "/>
    <numFmt numFmtId="176" formatCode="[$$-409]#,##0.00"/>
    <numFmt numFmtId="177" formatCode="[$$-409]#,##0"/>
    <numFmt numFmtId="178" formatCode="#,##0.0"/>
    <numFmt numFmtId="179" formatCode="_ * #,##0.0_ ;_ * \-#,##0.0_ ;_ * &quot;-&quot;??_ ;_ @_ "/>
    <numFmt numFmtId="180" formatCode="#,##0.000"/>
    <numFmt numFmtId="181" formatCode="[$$-409]#,##0.000"/>
    <numFmt numFmtId="182" formatCode="[$$-409]#,##0.000_ ;[Red]\-[$$-409]#,##0.000\ "/>
    <numFmt numFmtId="183" formatCode="0.0000%"/>
    <numFmt numFmtId="184" formatCode="[$$-409]#,##0.0"/>
    <numFmt numFmtId="185" formatCode="0.000%"/>
  </numFmts>
  <fonts count="94"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0"/>
      <color rgb="FF0070C0"/>
      <name val="Calibri"/>
      <family val="2"/>
      <scheme val="minor"/>
    </font>
    <font>
      <sz val="10"/>
      <name val="Calibri"/>
      <family val="2"/>
      <scheme val="minor"/>
    </font>
    <font>
      <sz val="9"/>
      <color indexed="23"/>
      <name val="Calibri"/>
      <family val="2"/>
      <scheme val="minor"/>
    </font>
    <font>
      <sz val="9"/>
      <color theme="1"/>
      <name val="Calibri"/>
      <family val="2"/>
      <scheme val="minor"/>
    </font>
    <font>
      <b/>
      <sz val="9"/>
      <color indexed="23"/>
      <name val="Calibri"/>
      <family val="2"/>
      <scheme val="minor"/>
    </font>
    <font>
      <sz val="9"/>
      <color indexed="63"/>
      <name val="Calibri"/>
      <family val="2"/>
      <scheme val="minor"/>
    </font>
    <font>
      <sz val="14"/>
      <name val="Calibri"/>
      <family val="2"/>
      <scheme val="minor"/>
    </font>
    <font>
      <sz val="14"/>
      <color theme="1"/>
      <name val="Calibri"/>
      <family val="2"/>
      <scheme val="minor"/>
    </font>
    <font>
      <sz val="12"/>
      <name val="Calibri"/>
      <family val="2"/>
      <scheme val="minor"/>
    </font>
    <font>
      <sz val="9"/>
      <name val="Calibri"/>
      <family val="2"/>
      <scheme val="minor"/>
    </font>
    <font>
      <sz val="9"/>
      <color theme="1" tint="0.499984740745262"/>
      <name val="Calibri"/>
      <family val="2"/>
      <scheme val="minor"/>
    </font>
    <font>
      <b/>
      <sz val="9"/>
      <color theme="1" tint="0.499984740745262"/>
      <name val="Calibri"/>
      <family val="2"/>
      <scheme val="minor"/>
    </font>
    <font>
      <sz val="9"/>
      <color theme="1" tint="0.499984740745262"/>
      <name val="Calibri"/>
      <family val="2"/>
    </font>
    <font>
      <b/>
      <sz val="11"/>
      <color rgb="FF0070C0"/>
      <name val="Calibri"/>
      <family val="2"/>
      <scheme val="minor"/>
    </font>
    <font>
      <sz val="10"/>
      <color theme="6" tint="-0.249977111117893"/>
      <name val="Calibri"/>
      <family val="2"/>
      <scheme val="minor"/>
    </font>
    <font>
      <sz val="10"/>
      <color rgb="FFFF0000"/>
      <name val="Calibri"/>
      <family val="2"/>
      <scheme val="minor"/>
    </font>
    <font>
      <sz val="9"/>
      <color theme="2" tint="-0.249977111117893"/>
      <name val="Calibri"/>
      <family val="2"/>
      <scheme val="minor"/>
    </font>
    <font>
      <u/>
      <sz val="9"/>
      <color theme="0" tint="-0.249977111117893"/>
      <name val="Calibri"/>
      <family val="2"/>
      <scheme val="minor"/>
    </font>
    <font>
      <sz val="9"/>
      <color theme="0" tint="-0.249977111117893"/>
      <name val="Calibri"/>
      <family val="2"/>
      <scheme val="minor"/>
    </font>
    <font>
      <b/>
      <sz val="10"/>
      <color indexed="10"/>
      <name val="Calibri"/>
      <family val="2"/>
      <scheme val="minor"/>
    </font>
    <font>
      <sz val="9"/>
      <color rgb="FFFF0000"/>
      <name val="Calibri"/>
      <family val="2"/>
      <scheme val="minor"/>
    </font>
    <font>
      <sz val="10"/>
      <color indexed="10"/>
      <name val="Calibri"/>
      <family val="2"/>
      <scheme val="minor"/>
    </font>
    <font>
      <sz val="8"/>
      <color theme="0" tint="-0.249977111117893"/>
      <name val="Calibri"/>
      <family val="2"/>
      <scheme val="minor"/>
    </font>
    <font>
      <sz val="8"/>
      <color theme="1"/>
      <name val="Calibri"/>
      <family val="2"/>
      <scheme val="minor"/>
    </font>
    <font>
      <b/>
      <sz val="9"/>
      <color indexed="63"/>
      <name val="Calibri"/>
      <family val="2"/>
      <scheme val="minor"/>
    </font>
    <font>
      <vertAlign val="subscript"/>
      <sz val="9"/>
      <color theme="1"/>
      <name val="Calibri"/>
      <family val="2"/>
      <scheme val="minor"/>
    </font>
    <font>
      <sz val="9"/>
      <color theme="0" tint="-0.34998626667073579"/>
      <name val="Calibri"/>
      <family val="2"/>
      <scheme val="minor"/>
    </font>
    <font>
      <b/>
      <sz val="9"/>
      <name val="Calibri"/>
      <family val="2"/>
      <scheme val="minor"/>
    </font>
    <font>
      <sz val="9"/>
      <color theme="0"/>
      <name val="Calibri"/>
      <family val="2"/>
      <scheme val="minor"/>
    </font>
    <font>
      <sz val="9"/>
      <color indexed="9"/>
      <name val="Calibri"/>
      <family val="2"/>
      <scheme val="minor"/>
    </font>
    <font>
      <sz val="11"/>
      <color indexed="63"/>
      <name val="Calibri"/>
      <family val="2"/>
    </font>
    <font>
      <b/>
      <sz val="9"/>
      <color rgb="FFFF0000"/>
      <name val="Calibri"/>
      <family val="2"/>
      <scheme val="minor"/>
    </font>
    <font>
      <u/>
      <sz val="9"/>
      <color theme="1" tint="0.499984740745262"/>
      <name val="Calibri"/>
      <family val="2"/>
      <scheme val="minor"/>
    </font>
    <font>
      <sz val="10"/>
      <color indexed="63"/>
      <name val="Calibri"/>
      <family val="2"/>
      <scheme val="minor"/>
    </font>
    <font>
      <sz val="8"/>
      <color rgb="FFFF0000"/>
      <name val="Calibri"/>
      <family val="2"/>
      <scheme val="minor"/>
    </font>
    <font>
      <sz val="8"/>
      <color indexed="18"/>
      <name val="Calibri"/>
      <family val="2"/>
      <scheme val="minor"/>
    </font>
    <font>
      <sz val="9"/>
      <color indexed="10"/>
      <name val="Calibri"/>
      <family val="2"/>
      <scheme val="minor"/>
    </font>
    <font>
      <u/>
      <sz val="8"/>
      <color indexed="18"/>
      <name val="Calibri"/>
      <family val="2"/>
      <scheme val="minor"/>
    </font>
    <font>
      <sz val="8"/>
      <color theme="7" tint="-0.249977111117893"/>
      <name val="Calibri"/>
      <family val="2"/>
      <scheme val="minor"/>
    </font>
    <font>
      <sz val="10"/>
      <color theme="1" tint="0.34998626667073579"/>
      <name val="Calibri"/>
      <family val="2"/>
      <scheme val="minor"/>
    </font>
    <font>
      <b/>
      <sz val="14"/>
      <name val="Calibri"/>
      <family val="2"/>
      <scheme val="minor"/>
    </font>
    <font>
      <b/>
      <sz val="12"/>
      <color theme="4" tint="-0.499984740745262"/>
      <name val="Calibri"/>
      <family val="2"/>
      <scheme val="minor"/>
    </font>
    <font>
      <sz val="10"/>
      <color theme="4" tint="-0.249977111117893"/>
      <name val="Calibri"/>
      <family val="2"/>
      <scheme val="minor"/>
    </font>
    <font>
      <sz val="10"/>
      <color theme="1" tint="0.499984740745262"/>
      <name val="Calibri"/>
      <family val="2"/>
      <scheme val="minor"/>
    </font>
    <font>
      <sz val="11"/>
      <name val="Calibri"/>
      <family val="2"/>
      <scheme val="minor"/>
    </font>
    <font>
      <u/>
      <sz val="10"/>
      <color theme="0" tint="-0.499984740745262"/>
      <name val="Calibri"/>
      <family val="2"/>
      <scheme val="minor"/>
    </font>
    <font>
      <sz val="9"/>
      <color theme="1" tint="0.34998626667073579"/>
      <name val="Calibri"/>
      <family val="2"/>
      <scheme val="minor"/>
    </font>
    <font>
      <b/>
      <sz val="12"/>
      <color theme="4" tint="-0.249977111117893"/>
      <name val="Calibri"/>
      <family val="2"/>
      <scheme val="minor"/>
    </font>
    <font>
      <sz val="8"/>
      <color theme="0"/>
      <name val="Calibri"/>
      <family val="2"/>
      <scheme val="minor"/>
    </font>
    <font>
      <b/>
      <sz val="11"/>
      <color indexed="18"/>
      <name val="Calibri"/>
      <family val="2"/>
      <scheme val="minor"/>
    </font>
    <font>
      <b/>
      <sz val="9"/>
      <color indexed="18"/>
      <name val="Calibri"/>
      <family val="2"/>
      <scheme val="minor"/>
    </font>
    <font>
      <sz val="11"/>
      <color theme="0" tint="-0.499984740745262"/>
      <name val="Calibri"/>
      <family val="2"/>
      <scheme val="minor"/>
    </font>
    <font>
      <sz val="10"/>
      <color theme="0" tint="-0.499984740745262"/>
      <name val="Calibri"/>
      <family val="2"/>
      <scheme val="minor"/>
    </font>
    <font>
      <sz val="8"/>
      <color theme="0" tint="-0.499984740745262"/>
      <name val="Calibri"/>
      <family val="2"/>
      <scheme val="minor"/>
    </font>
    <font>
      <sz val="9"/>
      <color theme="8" tint="-0.499984740745262"/>
      <name val="Calibri"/>
      <family val="2"/>
      <scheme val="minor"/>
    </font>
    <font>
      <b/>
      <sz val="11"/>
      <name val="Calibri"/>
      <family val="2"/>
      <scheme val="minor"/>
    </font>
    <font>
      <b/>
      <u/>
      <sz val="11"/>
      <name val="Calibri"/>
      <family val="2"/>
      <scheme val="minor"/>
    </font>
    <font>
      <u/>
      <sz val="11"/>
      <color theme="1"/>
      <name val="Calibri"/>
      <family val="2"/>
      <scheme val="minor"/>
    </font>
    <font>
      <b/>
      <sz val="11"/>
      <color theme="8" tint="-0.499984740745262"/>
      <name val="Calibri"/>
      <family val="2"/>
      <scheme val="minor"/>
    </font>
    <font>
      <sz val="11"/>
      <color theme="0" tint="-0.249977111117893"/>
      <name val="Calibri"/>
      <family val="2"/>
      <scheme val="minor"/>
    </font>
    <font>
      <b/>
      <sz val="9"/>
      <color theme="1" tint="4.9989318521683403E-2"/>
      <name val="Calibri"/>
      <family val="2"/>
      <scheme val="minor"/>
    </font>
    <font>
      <sz val="9"/>
      <color indexed="8"/>
      <name val="Calibri"/>
      <family val="2"/>
      <scheme val="minor"/>
    </font>
    <font>
      <sz val="9"/>
      <color theme="1" tint="4.9989318521683403E-2"/>
      <name val="Calibri"/>
      <family val="2"/>
      <scheme val="minor"/>
    </font>
    <font>
      <sz val="9"/>
      <color theme="7" tint="-0.249977111117893"/>
      <name val="Calibri"/>
      <family val="2"/>
      <scheme val="minor"/>
    </font>
    <font>
      <sz val="9"/>
      <color theme="8" tint="-0.249977111117893"/>
      <name val="Calibri"/>
      <family val="2"/>
      <scheme val="minor"/>
    </font>
    <font>
      <sz val="9"/>
      <color indexed="62"/>
      <name val="Calibri"/>
      <family val="2"/>
      <scheme val="minor"/>
    </font>
    <font>
      <vertAlign val="subscript"/>
      <sz val="9"/>
      <name val="Calibri"/>
      <family val="2"/>
      <scheme val="minor"/>
    </font>
    <font>
      <sz val="10"/>
      <name val="Arial"/>
      <family val="2"/>
    </font>
    <font>
      <sz val="9"/>
      <color indexed="81"/>
      <name val="Tahoma"/>
      <family val="2"/>
    </font>
    <font>
      <b/>
      <sz val="9"/>
      <color indexed="81"/>
      <name val="Tahoma"/>
      <family val="2"/>
    </font>
    <font>
      <b/>
      <sz val="9"/>
      <color theme="7" tint="-0.499984740745262"/>
      <name val="Calibri"/>
      <family val="2"/>
      <scheme val="minor"/>
    </font>
    <font>
      <sz val="9"/>
      <color theme="4" tint="-0.249977111117893"/>
      <name val="Calibri"/>
      <family val="2"/>
      <scheme val="minor"/>
    </font>
    <font>
      <b/>
      <sz val="9"/>
      <color theme="1"/>
      <name val="Calibri"/>
      <family val="2"/>
      <scheme val="minor"/>
    </font>
    <font>
      <sz val="8"/>
      <color theme="1" tint="0.249977111117893"/>
      <name val="Calibri"/>
      <family val="2"/>
      <scheme val="minor"/>
    </font>
    <font>
      <sz val="12"/>
      <color theme="1"/>
      <name val="Calibri"/>
      <family val="2"/>
      <scheme val="minor"/>
    </font>
    <font>
      <u/>
      <sz val="11"/>
      <color theme="0" tint="-0.499984740745262"/>
      <name val="Calibri"/>
      <family val="2"/>
      <scheme val="minor"/>
    </font>
    <font>
      <sz val="9"/>
      <color theme="0" tint="-0.499984740745262"/>
      <name val="Calibri"/>
      <family val="2"/>
      <scheme val="minor"/>
    </font>
    <font>
      <sz val="10"/>
      <color theme="0"/>
      <name val="Calibri"/>
      <family val="2"/>
      <scheme val="minor"/>
    </font>
    <font>
      <u/>
      <sz val="9"/>
      <color rgb="FFFF0000"/>
      <name val="Calibri"/>
      <family val="2"/>
      <scheme val="minor"/>
    </font>
    <font>
      <b/>
      <sz val="13"/>
      <name val="Calibri"/>
      <family val="2"/>
      <scheme val="minor"/>
    </font>
    <font>
      <b/>
      <sz val="9"/>
      <color rgb="FFFFFF00"/>
      <name val="Calibri"/>
      <family val="2"/>
    </font>
    <font>
      <u/>
      <sz val="9"/>
      <name val="Calibri"/>
      <family val="2"/>
      <scheme val="minor"/>
    </font>
    <font>
      <sz val="8"/>
      <name val="Calibri"/>
      <family val="2"/>
      <scheme val="minor"/>
    </font>
    <font>
      <sz val="8"/>
      <color theme="1" tint="0.499984740745262"/>
      <name val="Calibri"/>
      <family val="2"/>
      <scheme val="minor"/>
    </font>
    <font>
      <sz val="8"/>
      <color theme="0" tint="-0.34998626667073579"/>
      <name val="Calibri"/>
      <family val="2"/>
      <scheme val="minor"/>
    </font>
    <font>
      <sz val="7"/>
      <color theme="0" tint="-0.34998626667073579"/>
      <name val="Calibri"/>
      <family val="2"/>
      <scheme val="minor"/>
    </font>
    <font>
      <sz val="11"/>
      <color theme="1"/>
      <name val="Source Sans Pro"/>
      <family val="2"/>
    </font>
    <font>
      <u/>
      <sz val="11"/>
      <color theme="0" tint="-0.249977111117893"/>
      <name val="Calibri"/>
      <family val="2"/>
      <scheme val="minor"/>
    </font>
    <font>
      <b/>
      <sz val="9"/>
      <color theme="1" tint="0.34998626667073579"/>
      <name val="Calibri"/>
      <family val="2"/>
      <scheme val="minor"/>
    </font>
    <font>
      <sz val="12"/>
      <color theme="0"/>
      <name val="Calibri"/>
      <family val="2"/>
      <scheme val="minor"/>
    </font>
  </fonts>
  <fills count="20">
    <fill>
      <patternFill patternType="none"/>
    </fill>
    <fill>
      <patternFill patternType="gray125"/>
    </fill>
    <fill>
      <patternFill patternType="solid">
        <fgColor theme="0" tint="-4.9989318521683403E-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rgb="FF00B050"/>
        <bgColor indexed="64"/>
      </patternFill>
    </fill>
    <fill>
      <patternFill patternType="solid">
        <fgColor theme="1" tint="0.249977111117893"/>
        <bgColor indexed="64"/>
      </patternFill>
    </fill>
    <fill>
      <patternFill patternType="solid">
        <fgColor theme="8" tint="0.79998168889431442"/>
        <bgColor indexed="64"/>
      </patternFill>
    </fill>
  </fills>
  <borders count="20">
    <border>
      <left/>
      <right/>
      <top/>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9" tint="0.39991454817346722"/>
      </left>
      <right style="thin">
        <color theme="9" tint="0.39991454817346722"/>
      </right>
      <top style="thin">
        <color theme="9" tint="0.39991454817346722"/>
      </top>
      <bottom style="thin">
        <color theme="9" tint="0.39991454817346722"/>
      </bottom>
      <diagonal/>
    </border>
    <border>
      <left/>
      <right style="thin">
        <color theme="9" tint="0.39994506668294322"/>
      </right>
      <top style="thin">
        <color theme="9" tint="0.39994506668294322"/>
      </top>
      <bottom style="thin">
        <color theme="9" tint="0.39994506668294322"/>
      </bottom>
      <diagonal/>
    </border>
    <border>
      <left style="thin">
        <color theme="9" tint="0.39994506668294322"/>
      </left>
      <right style="thin">
        <color theme="9" tint="0.39994506668294322"/>
      </right>
      <top style="thin">
        <color theme="9" tint="0.39994506668294322"/>
      </top>
      <bottom/>
      <diagonal/>
    </border>
    <border>
      <left style="thin">
        <color theme="9" tint="0.39994506668294322"/>
      </left>
      <right style="thin">
        <color theme="9" tint="0.39994506668294322"/>
      </right>
      <top/>
      <bottom style="thin">
        <color theme="9" tint="0.39994506668294322"/>
      </bottom>
      <diagonal/>
    </border>
    <border>
      <left style="thin">
        <color theme="9" tint="0.39994506668294322"/>
      </left>
      <right/>
      <top/>
      <bottom style="thin">
        <color theme="9" tint="0.39994506668294322"/>
      </bottom>
      <diagonal/>
    </border>
    <border>
      <left/>
      <right/>
      <top/>
      <bottom style="thin">
        <color theme="9" tint="0.39994506668294322"/>
      </bottom>
      <diagonal/>
    </border>
    <border>
      <left/>
      <right style="thin">
        <color theme="9" tint="0.39994506668294322"/>
      </right>
      <top/>
      <bottom style="thin">
        <color theme="9" tint="0.39994506668294322"/>
      </bottom>
      <diagonal/>
    </border>
    <border>
      <left style="thin">
        <color theme="9" tint="0.39994506668294322"/>
      </left>
      <right/>
      <top/>
      <bottom/>
      <diagonal/>
    </border>
    <border>
      <left/>
      <right style="thin">
        <color theme="9" tint="0.39994506668294322"/>
      </right>
      <top/>
      <bottom/>
      <diagonal/>
    </border>
    <border>
      <left style="thin">
        <color theme="9" tint="0.39991454817346722"/>
      </left>
      <right style="thin">
        <color theme="9" tint="0.39991454817346722"/>
      </right>
      <top/>
      <bottom style="thin">
        <color theme="9" tint="0.39994506668294322"/>
      </bottom>
      <diagonal/>
    </border>
    <border>
      <left style="thin">
        <color theme="9" tint="0.39991454817346722"/>
      </left>
      <right style="thin">
        <color theme="9" tint="0.39991454817346722"/>
      </right>
      <top/>
      <bottom/>
      <diagonal/>
    </border>
    <border>
      <left style="thick">
        <color theme="1" tint="0.34998626667073579"/>
      </left>
      <right/>
      <top style="thick">
        <color theme="1" tint="0.34998626667073579"/>
      </top>
      <bottom style="thick">
        <color theme="1" tint="0.34998626667073579"/>
      </bottom>
      <diagonal/>
    </border>
    <border>
      <left/>
      <right/>
      <top style="thick">
        <color theme="1" tint="0.34998626667073579"/>
      </top>
      <bottom style="thick">
        <color theme="1" tint="0.34998626667073579"/>
      </bottom>
      <diagonal/>
    </border>
    <border>
      <left/>
      <right style="thick">
        <color theme="1" tint="0.34998626667073579"/>
      </right>
      <top style="thick">
        <color theme="1" tint="0.34998626667073579"/>
      </top>
      <bottom style="thick">
        <color theme="1" tint="0.34998626667073579"/>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thin">
        <color theme="9" tint="0.39994506668294322"/>
      </left>
      <right/>
      <top style="thin">
        <color theme="9" tint="0.39994506668294322"/>
      </top>
      <bottom style="thin">
        <color theme="9" tint="0.39994506668294322"/>
      </bottom>
      <diagonal/>
    </border>
    <border>
      <left/>
      <right style="thick">
        <color rgb="FFFFC000"/>
      </right>
      <top style="thin">
        <color theme="9" tint="0.39994506668294322"/>
      </top>
      <bottom style="thin">
        <color theme="9" tint="0.39994506668294322"/>
      </bottom>
      <diagonal/>
    </border>
    <border>
      <left style="thin">
        <color theme="9" tint="0.39994506668294322"/>
      </left>
      <right style="thin">
        <color theme="9" tint="0.39991454817346722"/>
      </right>
      <top style="thin">
        <color theme="9" tint="0.39994506668294322"/>
      </top>
      <bottom style="thin">
        <color theme="9" tint="0.39994506668294322"/>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4">
    <xf numFmtId="0" fontId="0" fillId="0" borderId="0" xfId="0"/>
    <xf numFmtId="49" fontId="4" fillId="0" borderId="0" xfId="0" applyNumberFormat="1" applyFont="1"/>
    <xf numFmtId="0" fontId="5" fillId="0" borderId="0" xfId="0" applyFont="1"/>
    <xf numFmtId="0" fontId="6" fillId="0" borderId="0" xfId="0" applyFont="1"/>
    <xf numFmtId="0" fontId="7" fillId="0" borderId="0" xfId="0" applyFont="1"/>
    <xf numFmtId="0" fontId="8" fillId="0" borderId="0" xfId="0" applyFont="1" applyAlignment="1">
      <alignment horizontal="right"/>
    </xf>
    <xf numFmtId="0" fontId="9" fillId="0" borderId="0" xfId="0" applyFont="1"/>
    <xf numFmtId="0" fontId="1" fillId="0" borderId="0" xfId="0" applyFont="1"/>
    <xf numFmtId="0" fontId="2" fillId="0" borderId="0" xfId="0" applyFont="1"/>
    <xf numFmtId="0" fontId="10" fillId="0" borderId="0" xfId="0" quotePrefix="1" applyFont="1" applyAlignment="1">
      <alignment horizontal="left"/>
    </xf>
    <xf numFmtId="0" fontId="12" fillId="0" borderId="0" xfId="0" applyFont="1"/>
    <xf numFmtId="2" fontId="13" fillId="0" borderId="0" xfId="0" applyNumberFormat="1" applyFont="1" applyAlignment="1">
      <alignment horizontal="right"/>
    </xf>
    <xf numFmtId="1" fontId="14" fillId="0" borderId="0" xfId="0" applyNumberFormat="1" applyFont="1" applyAlignment="1">
      <alignment horizontal="right"/>
    </xf>
    <xf numFmtId="0" fontId="15" fillId="0" borderId="0" xfId="0" applyFont="1"/>
    <xf numFmtId="0" fontId="14" fillId="0" borderId="0" xfId="0" applyFont="1"/>
    <xf numFmtId="17" fontId="17" fillId="0" borderId="0" xfId="0" quotePrefix="1" applyNumberFormat="1" applyFont="1" applyAlignment="1">
      <alignment horizontal="left"/>
    </xf>
    <xf numFmtId="0" fontId="18" fillId="0" borderId="0" xfId="0" applyFont="1"/>
    <xf numFmtId="0" fontId="19" fillId="0" borderId="0" xfId="0" applyFont="1"/>
    <xf numFmtId="2" fontId="20" fillId="2" borderId="0" xfId="0" applyNumberFormat="1" applyFont="1" applyFill="1" applyAlignment="1">
      <alignment horizontal="center"/>
    </xf>
    <xf numFmtId="164" fontId="21" fillId="0" borderId="0" xfId="0" applyNumberFormat="1" applyFont="1" applyAlignment="1">
      <alignment horizontal="center"/>
    </xf>
    <xf numFmtId="2" fontId="1" fillId="0" borderId="0" xfId="0" applyNumberFormat="1" applyFont="1"/>
    <xf numFmtId="2" fontId="22" fillId="0" borderId="0" xfId="0" applyNumberFormat="1" applyFont="1" applyAlignment="1">
      <alignment horizontal="center"/>
    </xf>
    <xf numFmtId="0" fontId="23" fillId="0" borderId="0" xfId="0" applyFont="1" applyAlignment="1">
      <alignment horizontal="center"/>
    </xf>
    <xf numFmtId="1" fontId="24" fillId="0" borderId="0" xfId="0" applyNumberFormat="1" applyFont="1" applyAlignment="1">
      <alignment horizontal="center"/>
    </xf>
    <xf numFmtId="0" fontId="25" fillId="0" borderId="0" xfId="0" applyFont="1"/>
    <xf numFmtId="1" fontId="25" fillId="0" borderId="0" xfId="0" applyNumberFormat="1" applyFont="1"/>
    <xf numFmtId="2" fontId="26" fillId="0" borderId="0" xfId="0" applyNumberFormat="1" applyFont="1" applyAlignment="1">
      <alignment horizontal="left"/>
    </xf>
    <xf numFmtId="164" fontId="27" fillId="0" borderId="0" xfId="0" applyNumberFormat="1" applyFont="1" applyAlignment="1">
      <alignment horizontal="center"/>
    </xf>
    <xf numFmtId="1" fontId="21" fillId="0" borderId="0" xfId="0" applyNumberFormat="1" applyFont="1" applyAlignment="1">
      <alignment horizontal="center"/>
    </xf>
    <xf numFmtId="0" fontId="13" fillId="0" borderId="0" xfId="0" applyFont="1"/>
    <xf numFmtId="0" fontId="28" fillId="0" borderId="0" xfId="0" applyFont="1" applyAlignment="1">
      <alignment horizontal="center"/>
    </xf>
    <xf numFmtId="2" fontId="24" fillId="0" borderId="0" xfId="0" applyNumberFormat="1" applyFont="1" applyAlignment="1">
      <alignment horizontal="center"/>
    </xf>
    <xf numFmtId="2" fontId="30" fillId="0" borderId="0" xfId="0" applyNumberFormat="1" applyFont="1" applyAlignment="1">
      <alignment horizontal="center"/>
    </xf>
    <xf numFmtId="164" fontId="1" fillId="0" borderId="0" xfId="0" applyNumberFormat="1" applyFont="1"/>
    <xf numFmtId="0" fontId="31" fillId="0" borderId="0" xfId="0" applyFont="1"/>
    <xf numFmtId="165" fontId="19" fillId="0" borderId="0" xfId="2" applyNumberFormat="1" applyFont="1"/>
    <xf numFmtId="0" fontId="23" fillId="0" borderId="0" xfId="0" applyFont="1"/>
    <xf numFmtId="10" fontId="6" fillId="0" borderId="0" xfId="0" applyNumberFormat="1" applyFont="1" applyAlignment="1">
      <alignment horizontal="center"/>
    </xf>
    <xf numFmtId="2" fontId="6" fillId="0" borderId="0" xfId="0" applyNumberFormat="1" applyFont="1" applyAlignment="1">
      <alignment horizontal="center"/>
    </xf>
    <xf numFmtId="0" fontId="28" fillId="0" borderId="0" xfId="0" applyFont="1"/>
    <xf numFmtId="2" fontId="9" fillId="0" borderId="0" xfId="0" applyNumberFormat="1" applyFont="1" applyAlignment="1">
      <alignment horizontal="center"/>
    </xf>
    <xf numFmtId="0" fontId="35" fillId="0" borderId="0" xfId="0" applyFont="1" applyAlignment="1">
      <alignment horizontal="center"/>
    </xf>
    <xf numFmtId="166" fontId="36" fillId="0" borderId="0" xfId="0" applyNumberFormat="1" applyFont="1" applyAlignment="1">
      <alignment horizontal="center"/>
    </xf>
    <xf numFmtId="167" fontId="14" fillId="0" borderId="0" xfId="0" applyNumberFormat="1" applyFont="1" applyAlignment="1">
      <alignment horizontal="left"/>
    </xf>
    <xf numFmtId="168" fontId="1" fillId="0" borderId="0" xfId="0" applyNumberFormat="1" applyFont="1" applyAlignment="1">
      <alignment horizontal="center"/>
    </xf>
    <xf numFmtId="167" fontId="14" fillId="0" borderId="0" xfId="0" applyNumberFormat="1" applyFont="1" applyAlignment="1">
      <alignment horizontal="center"/>
    </xf>
    <xf numFmtId="169" fontId="9" fillId="0" borderId="0" xfId="0" applyNumberFormat="1" applyFont="1" applyAlignment="1">
      <alignment horizontal="center"/>
    </xf>
    <xf numFmtId="170" fontId="32" fillId="0" borderId="0" xfId="0" applyNumberFormat="1" applyFont="1" applyAlignment="1">
      <alignment horizontal="center"/>
    </xf>
    <xf numFmtId="170" fontId="24" fillId="0" borderId="0" xfId="0" applyNumberFormat="1" applyFont="1" applyAlignment="1">
      <alignment horizontal="center"/>
    </xf>
    <xf numFmtId="0" fontId="37" fillId="0" borderId="0" xfId="0" applyFont="1"/>
    <xf numFmtId="0" fontId="6" fillId="0" borderId="0" xfId="0" quotePrefix="1" applyFont="1" applyAlignment="1">
      <alignment horizontal="center"/>
    </xf>
    <xf numFmtId="0" fontId="38" fillId="0" borderId="0" xfId="0" applyFont="1" applyAlignment="1">
      <alignment horizontal="center"/>
    </xf>
    <xf numFmtId="172" fontId="40" fillId="0" borderId="0" xfId="0" applyNumberFormat="1" applyFont="1"/>
    <xf numFmtId="0" fontId="42" fillId="0" borderId="0" xfId="0" applyFont="1" applyAlignment="1">
      <alignment horizontal="left"/>
    </xf>
    <xf numFmtId="164" fontId="24" fillId="0" borderId="0" xfId="0" applyNumberFormat="1" applyFont="1" applyAlignment="1">
      <alignment horizontal="center"/>
    </xf>
    <xf numFmtId="0" fontId="44" fillId="5" borderId="0" xfId="0" applyFont="1" applyFill="1"/>
    <xf numFmtId="0" fontId="44" fillId="5" borderId="0" xfId="0" applyFont="1" applyFill="1" applyAlignment="1">
      <alignment horizontal="right"/>
    </xf>
    <xf numFmtId="0" fontId="45" fillId="5" borderId="0" xfId="0" applyFont="1" applyFill="1" applyAlignment="1">
      <alignment horizontal="center"/>
    </xf>
    <xf numFmtId="0" fontId="46" fillId="5" borderId="0" xfId="0" applyFont="1" applyFill="1"/>
    <xf numFmtId="2" fontId="47" fillId="5" borderId="0" xfId="0" applyNumberFormat="1" applyFont="1" applyFill="1"/>
    <xf numFmtId="2" fontId="43" fillId="5" borderId="0" xfId="0" applyNumberFormat="1" applyFont="1" applyFill="1" applyAlignment="1">
      <alignment horizontal="center"/>
    </xf>
    <xf numFmtId="0" fontId="48" fillId="0" borderId="0" xfId="0" applyFont="1"/>
    <xf numFmtId="0" fontId="49" fillId="5" borderId="0" xfId="0" applyFont="1" applyFill="1"/>
    <xf numFmtId="17" fontId="50" fillId="5" borderId="0" xfId="0" applyNumberFormat="1" applyFont="1" applyFill="1" applyAlignment="1">
      <alignment horizontal="center"/>
    </xf>
    <xf numFmtId="0" fontId="51" fillId="5" borderId="0" xfId="0" applyFont="1" applyFill="1" applyAlignment="1">
      <alignment horizontal="left"/>
    </xf>
    <xf numFmtId="2" fontId="19" fillId="5" borderId="0" xfId="0" applyNumberFormat="1" applyFont="1" applyFill="1"/>
    <xf numFmtId="0" fontId="1" fillId="5" borderId="0" xfId="0" applyFont="1" applyFill="1"/>
    <xf numFmtId="0" fontId="19" fillId="5" borderId="0" xfId="0" applyFont="1" applyFill="1"/>
    <xf numFmtId="9" fontId="38" fillId="5" borderId="0" xfId="0" applyNumberFormat="1" applyFont="1" applyFill="1" applyAlignment="1">
      <alignment horizontal="center"/>
    </xf>
    <xf numFmtId="0" fontId="53" fillId="8" borderId="0" xfId="0" applyFont="1" applyFill="1" applyAlignment="1">
      <alignment horizontal="left"/>
    </xf>
    <xf numFmtId="0" fontId="53" fillId="8" borderId="0" xfId="0" applyFont="1" applyFill="1" applyAlignment="1">
      <alignment horizontal="center"/>
    </xf>
    <xf numFmtId="0" fontId="54" fillId="8" borderId="0" xfId="0" applyFont="1" applyFill="1" applyAlignment="1">
      <alignment horizontal="right"/>
    </xf>
    <xf numFmtId="0" fontId="55" fillId="5" borderId="0" xfId="0" applyFont="1" applyFill="1"/>
    <xf numFmtId="0" fontId="56" fillId="5" borderId="0" xfId="0" applyFont="1" applyFill="1"/>
    <xf numFmtId="2" fontId="57" fillId="5" borderId="0" xfId="0" applyNumberFormat="1" applyFont="1" applyFill="1" applyAlignment="1">
      <alignment horizontal="right"/>
    </xf>
    <xf numFmtId="2" fontId="3" fillId="0" borderId="0" xfId="0" applyNumberFormat="1" applyFont="1" applyAlignment="1">
      <alignment horizontal="center"/>
    </xf>
    <xf numFmtId="164" fontId="57" fillId="0" borderId="0" xfId="0" applyNumberFormat="1" applyFont="1"/>
    <xf numFmtId="0" fontId="57" fillId="0" borderId="0" xfId="0" quotePrefix="1" applyFont="1" applyAlignment="1">
      <alignment horizontal="left"/>
    </xf>
    <xf numFmtId="0" fontId="52" fillId="0" borderId="0" xfId="0" applyFont="1"/>
    <xf numFmtId="173" fontId="42" fillId="0" borderId="0" xfId="1" applyNumberFormat="1" applyFont="1"/>
    <xf numFmtId="0" fontId="56" fillId="5" borderId="0" xfId="0" applyFont="1" applyFill="1" applyAlignment="1">
      <alignment horizontal="center"/>
    </xf>
    <xf numFmtId="172" fontId="1" fillId="0" borderId="0" xfId="0" applyNumberFormat="1" applyFont="1"/>
    <xf numFmtId="2" fontId="56" fillId="5" borderId="0" xfId="0" applyNumberFormat="1" applyFont="1" applyFill="1" applyAlignment="1">
      <alignment horizontal="center"/>
    </xf>
    <xf numFmtId="164" fontId="52" fillId="0" borderId="0" xfId="0" applyNumberFormat="1" applyFont="1"/>
    <xf numFmtId="165" fontId="57" fillId="0" borderId="0" xfId="2" applyNumberFormat="1" applyFont="1" applyFill="1"/>
    <xf numFmtId="43" fontId="57" fillId="0" borderId="0" xfId="1" applyFont="1" applyFill="1"/>
    <xf numFmtId="0" fontId="55" fillId="0" borderId="0" xfId="0" applyFont="1"/>
    <xf numFmtId="2" fontId="1" fillId="5" borderId="0" xfId="0" applyNumberFormat="1" applyFont="1" applyFill="1"/>
    <xf numFmtId="2" fontId="2" fillId="0" borderId="0" xfId="0" applyNumberFormat="1" applyFont="1" applyAlignment="1">
      <alignment horizontal="center"/>
    </xf>
    <xf numFmtId="0" fontId="0" fillId="5" borderId="0" xfId="0" applyFill="1"/>
    <xf numFmtId="0" fontId="0" fillId="5" borderId="0" xfId="0" applyFill="1" applyAlignment="1">
      <alignment horizontal="right"/>
    </xf>
    <xf numFmtId="170" fontId="61" fillId="5" borderId="0" xfId="0" applyNumberFormat="1" applyFont="1" applyFill="1" applyAlignment="1">
      <alignment horizontal="left"/>
    </xf>
    <xf numFmtId="165" fontId="61" fillId="5" borderId="0" xfId="0" applyNumberFormat="1" applyFont="1" applyFill="1" applyAlignment="1">
      <alignment horizontal="left"/>
    </xf>
    <xf numFmtId="176" fontId="61" fillId="5" borderId="0" xfId="0" applyNumberFormat="1" applyFont="1" applyFill="1" applyAlignment="1">
      <alignment horizontal="left"/>
    </xf>
    <xf numFmtId="0" fontId="62" fillId="8" borderId="0" xfId="0" applyFont="1" applyFill="1" applyAlignment="1">
      <alignment horizontal="left"/>
    </xf>
    <xf numFmtId="174" fontId="62" fillId="8" borderId="0" xfId="0" applyNumberFormat="1" applyFont="1" applyFill="1" applyAlignment="1">
      <alignment horizontal="right"/>
    </xf>
    <xf numFmtId="2" fontId="0" fillId="5" borderId="0" xfId="0" applyNumberFormat="1" applyFill="1" applyAlignment="1">
      <alignment horizontal="right"/>
    </xf>
    <xf numFmtId="177" fontId="61" fillId="5" borderId="0" xfId="0" applyNumberFormat="1" applyFont="1" applyFill="1" applyAlignment="1">
      <alignment horizontal="left"/>
    </xf>
    <xf numFmtId="0" fontId="63" fillId="0" borderId="0" xfId="0" applyFont="1"/>
    <xf numFmtId="165" fontId="0" fillId="5" borderId="0" xfId="0" applyNumberFormat="1" applyFill="1" applyAlignment="1">
      <alignment horizontal="left"/>
    </xf>
    <xf numFmtId="10" fontId="1" fillId="0" borderId="0" xfId="2" applyNumberFormat="1" applyFont="1"/>
    <xf numFmtId="170" fontId="1" fillId="0" borderId="0" xfId="0" applyNumberFormat="1" applyFont="1"/>
    <xf numFmtId="2" fontId="67" fillId="0" borderId="0" xfId="0" applyNumberFormat="1" applyFont="1" applyAlignment="1">
      <alignment horizontal="center"/>
    </xf>
    <xf numFmtId="0" fontId="24" fillId="0" borderId="0" xfId="0" applyFont="1"/>
    <xf numFmtId="0" fontId="24" fillId="0" borderId="0" xfId="0" applyFont="1" applyAlignment="1">
      <alignment horizontal="right"/>
    </xf>
    <xf numFmtId="2" fontId="40" fillId="0" borderId="0" xfId="0" applyNumberFormat="1" applyFont="1" applyAlignment="1">
      <alignment horizontal="center"/>
    </xf>
    <xf numFmtId="4" fontId="24" fillId="0" borderId="0" xfId="0" applyNumberFormat="1" applyFont="1" applyAlignment="1">
      <alignment horizontal="center"/>
    </xf>
    <xf numFmtId="2" fontId="5" fillId="0" borderId="0" xfId="0" applyNumberFormat="1" applyFont="1" applyAlignment="1">
      <alignment horizontal="center"/>
    </xf>
    <xf numFmtId="0" fontId="13" fillId="0" borderId="0" xfId="0" applyFont="1" applyAlignment="1">
      <alignment horizontal="left"/>
    </xf>
    <xf numFmtId="0" fontId="11" fillId="10" borderId="0" xfId="0" applyFont="1" applyFill="1"/>
    <xf numFmtId="0" fontId="7" fillId="10" borderId="0" xfId="0" applyFont="1" applyFill="1"/>
    <xf numFmtId="0" fontId="75" fillId="10" borderId="0" xfId="0" applyFont="1" applyFill="1"/>
    <xf numFmtId="0" fontId="0" fillId="0" borderId="0" xfId="0" applyAlignment="1">
      <alignment horizontal="center"/>
    </xf>
    <xf numFmtId="49" fontId="77" fillId="0" borderId="0" xfId="0" applyNumberFormat="1" applyFont="1"/>
    <xf numFmtId="0" fontId="19" fillId="0" borderId="0" xfId="0" applyFont="1" applyAlignment="1">
      <alignment horizontal="center"/>
    </xf>
    <xf numFmtId="17" fontId="17" fillId="0" borderId="0" xfId="0" applyNumberFormat="1" applyFont="1" applyAlignment="1">
      <alignment horizontal="left"/>
    </xf>
    <xf numFmtId="0" fontId="78" fillId="0" borderId="0" xfId="0" applyFont="1"/>
    <xf numFmtId="1" fontId="32" fillId="0" borderId="0" xfId="0" applyNumberFormat="1" applyFont="1" applyAlignment="1">
      <alignment horizontal="center"/>
    </xf>
    <xf numFmtId="2" fontId="79" fillId="0" borderId="0" xfId="0" applyNumberFormat="1" applyFont="1" applyAlignment="1">
      <alignment horizontal="left"/>
    </xf>
    <xf numFmtId="2" fontId="80" fillId="0" borderId="0" xfId="0" applyNumberFormat="1" applyFont="1" applyAlignment="1">
      <alignment horizontal="center"/>
    </xf>
    <xf numFmtId="0" fontId="55" fillId="0" borderId="0" xfId="0" applyFont="1" applyAlignment="1">
      <alignment horizontal="left"/>
    </xf>
    <xf numFmtId="0" fontId="3" fillId="0" borderId="0" xfId="0" applyFont="1"/>
    <xf numFmtId="164" fontId="32" fillId="0" borderId="0" xfId="0" applyNumberFormat="1" applyFont="1" applyAlignment="1">
      <alignment horizontal="center"/>
    </xf>
    <xf numFmtId="2" fontId="0" fillId="0" borderId="0" xfId="0" applyNumberFormat="1"/>
    <xf numFmtId="2" fontId="25" fillId="0" borderId="0" xfId="0" applyNumberFormat="1" applyFont="1"/>
    <xf numFmtId="0" fontId="5" fillId="0" borderId="0" xfId="0" applyFont="1" applyAlignment="1">
      <alignment horizontal="left"/>
    </xf>
    <xf numFmtId="3" fontId="5" fillId="0" borderId="0" xfId="0" applyNumberFormat="1" applyFont="1" applyAlignment="1">
      <alignment horizontal="left"/>
    </xf>
    <xf numFmtId="3" fontId="0" fillId="0" borderId="0" xfId="0" applyNumberFormat="1"/>
    <xf numFmtId="4" fontId="0" fillId="0" borderId="0" xfId="0" applyNumberFormat="1"/>
    <xf numFmtId="0" fontId="5" fillId="0" borderId="0" xfId="0" applyFont="1" applyAlignment="1">
      <alignment horizontal="center"/>
    </xf>
    <xf numFmtId="4" fontId="25" fillId="0" borderId="0" xfId="0" applyNumberFormat="1" applyFont="1"/>
    <xf numFmtId="180" fontId="0" fillId="0" borderId="0" xfId="0" applyNumberFormat="1"/>
    <xf numFmtId="10" fontId="0" fillId="0" borderId="0" xfId="0" applyNumberFormat="1"/>
    <xf numFmtId="0" fontId="81" fillId="0" borderId="0" xfId="0" applyFont="1"/>
    <xf numFmtId="2" fontId="81" fillId="0" borderId="0" xfId="0" applyNumberFormat="1" applyFont="1"/>
    <xf numFmtId="2" fontId="30" fillId="0" borderId="0" xfId="0" applyNumberFormat="1" applyFont="1" applyAlignment="1">
      <alignment horizontal="left"/>
    </xf>
    <xf numFmtId="164" fontId="82" fillId="0" borderId="0" xfId="0" applyNumberFormat="1" applyFont="1" applyAlignment="1">
      <alignment horizontal="center"/>
    </xf>
    <xf numFmtId="2" fontId="13" fillId="11" borderId="0" xfId="0" applyNumberFormat="1" applyFont="1" applyFill="1" applyAlignment="1">
      <alignment horizontal="center"/>
    </xf>
    <xf numFmtId="9" fontId="2" fillId="0" borderId="0" xfId="2" applyFont="1"/>
    <xf numFmtId="1" fontId="22" fillId="0" borderId="0" xfId="0" applyNumberFormat="1" applyFont="1" applyAlignment="1">
      <alignment horizontal="center"/>
    </xf>
    <xf numFmtId="2" fontId="30" fillId="0" borderId="0" xfId="0" applyNumberFormat="1" applyFont="1" applyAlignment="1">
      <alignment horizontal="right"/>
    </xf>
    <xf numFmtId="1" fontId="22" fillId="0" borderId="0" xfId="0" applyNumberFormat="1" applyFont="1" applyAlignment="1">
      <alignment horizontal="right"/>
    </xf>
    <xf numFmtId="0" fontId="64" fillId="9" borderId="1" xfId="0" applyFont="1" applyFill="1" applyBorder="1"/>
    <xf numFmtId="3" fontId="65" fillId="9" borderId="1" xfId="0" applyNumberFormat="1" applyFont="1" applyFill="1" applyBorder="1" applyAlignment="1">
      <alignment horizontal="center"/>
    </xf>
    <xf numFmtId="164" fontId="66" fillId="9" borderId="1" xfId="0" applyNumberFormat="1" applyFont="1" applyFill="1" applyBorder="1" applyAlignment="1">
      <alignment horizontal="center"/>
    </xf>
    <xf numFmtId="165" fontId="13" fillId="9" borderId="1" xfId="2" applyNumberFormat="1" applyFont="1" applyFill="1" applyBorder="1" applyAlignment="1">
      <alignment horizontal="center"/>
    </xf>
    <xf numFmtId="2" fontId="13" fillId="9" borderId="1" xfId="0" applyNumberFormat="1" applyFont="1" applyFill="1" applyBorder="1" applyAlignment="1">
      <alignment horizontal="center"/>
    </xf>
    <xf numFmtId="177" fontId="65" fillId="9" borderId="1" xfId="0" applyNumberFormat="1" applyFont="1" applyFill="1" applyBorder="1" applyAlignment="1">
      <alignment horizontal="center"/>
    </xf>
    <xf numFmtId="170" fontId="65" fillId="10" borderId="1" xfId="0" applyNumberFormat="1" applyFont="1" applyFill="1" applyBorder="1" applyAlignment="1">
      <alignment horizontal="center" wrapText="1"/>
    </xf>
    <xf numFmtId="164" fontId="65" fillId="9" borderId="1" xfId="0" applyNumberFormat="1" applyFont="1" applyFill="1" applyBorder="1" applyAlignment="1">
      <alignment horizontal="center" wrapText="1"/>
    </xf>
    <xf numFmtId="164" fontId="65" fillId="9" borderId="1" xfId="0" applyNumberFormat="1" applyFont="1" applyFill="1" applyBorder="1" applyAlignment="1">
      <alignment horizontal="center"/>
    </xf>
    <xf numFmtId="164" fontId="7" fillId="9" borderId="1" xfId="0" applyNumberFormat="1" applyFont="1" applyFill="1" applyBorder="1" applyAlignment="1">
      <alignment horizontal="center"/>
    </xf>
    <xf numFmtId="164" fontId="13" fillId="9" borderId="1" xfId="0" applyNumberFormat="1" applyFont="1" applyFill="1" applyBorder="1" applyAlignment="1">
      <alignment horizontal="center"/>
    </xf>
    <xf numFmtId="164" fontId="65" fillId="10" borderId="1" xfId="0" applyNumberFormat="1" applyFont="1" applyFill="1" applyBorder="1" applyAlignment="1">
      <alignment horizontal="center"/>
    </xf>
    <xf numFmtId="3" fontId="13" fillId="9" borderId="1" xfId="0" applyNumberFormat="1" applyFont="1" applyFill="1" applyBorder="1" applyAlignment="1">
      <alignment horizontal="center"/>
    </xf>
    <xf numFmtId="177" fontId="13" fillId="9" borderId="1" xfId="0" applyNumberFormat="1" applyFont="1" applyFill="1" applyBorder="1" applyAlignment="1">
      <alignment horizontal="center"/>
    </xf>
    <xf numFmtId="178" fontId="65" fillId="9" borderId="1" xfId="0" applyNumberFormat="1" applyFont="1" applyFill="1" applyBorder="1" applyAlignment="1">
      <alignment horizontal="center" wrapText="1"/>
    </xf>
    <xf numFmtId="178" fontId="65" fillId="9" borderId="1" xfId="0" applyNumberFormat="1" applyFont="1" applyFill="1" applyBorder="1" applyAlignment="1">
      <alignment horizontal="center"/>
    </xf>
    <xf numFmtId="164" fontId="65" fillId="10" borderId="1" xfId="0" applyNumberFormat="1" applyFont="1" applyFill="1" applyBorder="1" applyAlignment="1">
      <alignment horizontal="center" wrapText="1"/>
    </xf>
    <xf numFmtId="164" fontId="7" fillId="10" borderId="1" xfId="0" applyNumberFormat="1" applyFont="1" applyFill="1" applyBorder="1" applyAlignment="1">
      <alignment horizontal="center"/>
    </xf>
    <xf numFmtId="164" fontId="13" fillId="10" borderId="1" xfId="0" applyNumberFormat="1" applyFont="1" applyFill="1" applyBorder="1" applyAlignment="1">
      <alignment horizontal="center"/>
    </xf>
    <xf numFmtId="178" fontId="65" fillId="10" borderId="1" xfId="0" applyNumberFormat="1" applyFont="1" applyFill="1" applyBorder="1" applyAlignment="1">
      <alignment horizontal="center" wrapText="1"/>
    </xf>
    <xf numFmtId="178" fontId="65" fillId="10" borderId="1" xfId="0" applyNumberFormat="1" applyFont="1" applyFill="1" applyBorder="1" applyAlignment="1">
      <alignment horizontal="center"/>
    </xf>
    <xf numFmtId="2" fontId="13" fillId="9" borderId="1" xfId="0" applyNumberFormat="1" applyFont="1" applyFill="1" applyBorder="1"/>
    <xf numFmtId="1" fontId="13" fillId="9" borderId="1" xfId="0" applyNumberFormat="1" applyFont="1" applyFill="1" applyBorder="1" applyAlignment="1">
      <alignment horizontal="center"/>
    </xf>
    <xf numFmtId="178" fontId="7" fillId="9" borderId="1" xfId="0" applyNumberFormat="1" applyFont="1" applyFill="1" applyBorder="1" applyAlignment="1">
      <alignment horizontal="center"/>
    </xf>
    <xf numFmtId="178" fontId="13" fillId="9" borderId="1" xfId="0" applyNumberFormat="1" applyFont="1" applyFill="1" applyBorder="1" applyAlignment="1">
      <alignment horizontal="center"/>
    </xf>
    <xf numFmtId="177" fontId="65" fillId="8" borderId="1" xfId="0" applyNumberFormat="1" applyFont="1" applyFill="1" applyBorder="1" applyAlignment="1">
      <alignment horizontal="center"/>
    </xf>
    <xf numFmtId="164" fontId="66" fillId="8" borderId="1" xfId="0" applyNumberFormat="1" applyFont="1" applyFill="1" applyBorder="1" applyAlignment="1">
      <alignment horizontal="center"/>
    </xf>
    <xf numFmtId="164" fontId="65" fillId="8" borderId="1" xfId="0" applyNumberFormat="1" applyFont="1" applyFill="1" applyBorder="1" applyAlignment="1">
      <alignment horizontal="center" wrapText="1"/>
    </xf>
    <xf numFmtId="164" fontId="13" fillId="8" borderId="1" xfId="0" applyNumberFormat="1" applyFont="1" applyFill="1" applyBorder="1" applyAlignment="1">
      <alignment horizontal="center"/>
    </xf>
    <xf numFmtId="164" fontId="65" fillId="8" borderId="1" xfId="0" applyNumberFormat="1" applyFont="1" applyFill="1" applyBorder="1" applyAlignment="1">
      <alignment horizontal="center"/>
    </xf>
    <xf numFmtId="164" fontId="7" fillId="8" borderId="1" xfId="0" applyNumberFormat="1" applyFont="1" applyFill="1" applyBorder="1" applyAlignment="1">
      <alignment horizontal="center"/>
    </xf>
    <xf numFmtId="164" fontId="9" fillId="10" borderId="1" xfId="0" applyNumberFormat="1" applyFont="1" applyFill="1" applyBorder="1" applyAlignment="1">
      <alignment horizontal="center" wrapText="1"/>
    </xf>
    <xf numFmtId="0" fontId="74" fillId="10" borderId="1" xfId="0" applyFont="1" applyFill="1" applyBorder="1"/>
    <xf numFmtId="0" fontId="64" fillId="10" borderId="1" xfId="0" applyFont="1" applyFill="1" applyBorder="1"/>
    <xf numFmtId="0" fontId="13" fillId="14" borderId="1" xfId="0" applyFont="1" applyFill="1" applyBorder="1" applyAlignment="1">
      <alignment horizontal="center"/>
    </xf>
    <xf numFmtId="164" fontId="13" fillId="14" borderId="1" xfId="0" applyNumberFormat="1" applyFont="1" applyFill="1" applyBorder="1" applyAlignment="1">
      <alignment horizontal="center"/>
    </xf>
    <xf numFmtId="0" fontId="58" fillId="7" borderId="1" xfId="0" quotePrefix="1" applyFont="1" applyFill="1" applyBorder="1" applyAlignment="1">
      <alignment horizontal="left"/>
    </xf>
    <xf numFmtId="170" fontId="58" fillId="7" borderId="1" xfId="2" applyNumberFormat="1" applyFont="1" applyFill="1" applyBorder="1" applyAlignment="1">
      <alignment horizontal="right"/>
    </xf>
    <xf numFmtId="0" fontId="58" fillId="7" borderId="1" xfId="0" applyFont="1" applyFill="1" applyBorder="1"/>
    <xf numFmtId="171" fontId="58" fillId="7" borderId="1" xfId="0" applyNumberFormat="1" applyFont="1" applyFill="1" applyBorder="1" applyAlignment="1">
      <alignment horizontal="right"/>
    </xf>
    <xf numFmtId="174" fontId="58" fillId="7" borderId="1" xfId="0" applyNumberFormat="1" applyFont="1" applyFill="1" applyBorder="1" applyAlignment="1">
      <alignment horizontal="right"/>
    </xf>
    <xf numFmtId="165" fontId="58" fillId="7" borderId="1" xfId="2" applyNumberFormat="1" applyFont="1" applyFill="1" applyBorder="1" applyAlignment="1">
      <alignment horizontal="right"/>
    </xf>
    <xf numFmtId="173" fontId="13" fillId="2" borderId="1" xfId="1" applyNumberFormat="1" applyFont="1" applyFill="1" applyBorder="1"/>
    <xf numFmtId="0" fontId="13" fillId="2" borderId="1" xfId="0" applyFont="1" applyFill="1" applyBorder="1"/>
    <xf numFmtId="173" fontId="13" fillId="2" borderId="1" xfId="0" applyNumberFormat="1" applyFont="1" applyFill="1" applyBorder="1"/>
    <xf numFmtId="173" fontId="31" fillId="2" borderId="1" xfId="0" applyNumberFormat="1" applyFont="1" applyFill="1" applyBorder="1"/>
    <xf numFmtId="173" fontId="75" fillId="2" borderId="1" xfId="1" applyNumberFormat="1" applyFont="1" applyFill="1" applyBorder="1"/>
    <xf numFmtId="0" fontId="7" fillId="2" borderId="1" xfId="0" applyFont="1" applyFill="1" applyBorder="1"/>
    <xf numFmtId="173" fontId="13" fillId="2" borderId="3" xfId="1" applyNumberFormat="1" applyFont="1" applyFill="1" applyBorder="1"/>
    <xf numFmtId="173" fontId="75" fillId="2" borderId="3" xfId="1" applyNumberFormat="1" applyFont="1" applyFill="1" applyBorder="1"/>
    <xf numFmtId="0" fontId="74" fillId="9" borderId="2" xfId="0" applyFont="1" applyFill="1" applyBorder="1"/>
    <xf numFmtId="173" fontId="7" fillId="2" borderId="1" xfId="1" applyNumberFormat="1" applyFont="1" applyFill="1" applyBorder="1" applyAlignment="1"/>
    <xf numFmtId="179" fontId="7" fillId="2" borderId="1" xfId="1" applyNumberFormat="1" applyFont="1" applyFill="1" applyBorder="1" applyAlignment="1"/>
    <xf numFmtId="179" fontId="75" fillId="2" borderId="1" xfId="1" applyNumberFormat="1" applyFont="1" applyFill="1" applyBorder="1" applyAlignment="1"/>
    <xf numFmtId="179" fontId="7" fillId="2" borderId="1" xfId="0" applyNumberFormat="1" applyFont="1" applyFill="1" applyBorder="1" applyAlignment="1">
      <alignment horizontal="center"/>
    </xf>
    <xf numFmtId="173" fontId="7" fillId="2" borderId="1" xfId="0" applyNumberFormat="1" applyFont="1" applyFill="1" applyBorder="1" applyAlignment="1">
      <alignment horizontal="center"/>
    </xf>
    <xf numFmtId="43" fontId="76" fillId="2" borderId="1" xfId="0" applyNumberFormat="1" applyFont="1" applyFill="1" applyBorder="1" applyAlignment="1">
      <alignment horizontal="center"/>
    </xf>
    <xf numFmtId="0" fontId="7" fillId="2" borderId="1" xfId="0" applyFont="1" applyFill="1" applyBorder="1" applyAlignment="1">
      <alignment horizontal="center"/>
    </xf>
    <xf numFmtId="179" fontId="13" fillId="2" borderId="1" xfId="1" applyNumberFormat="1" applyFont="1" applyFill="1" applyBorder="1" applyAlignment="1"/>
    <xf numFmtId="177" fontId="13" fillId="2" borderId="1" xfId="0" applyNumberFormat="1" applyFont="1" applyFill="1" applyBorder="1" applyAlignment="1">
      <alignment horizontal="center"/>
    </xf>
    <xf numFmtId="10" fontId="7" fillId="2" borderId="1" xfId="0" applyNumberFormat="1" applyFont="1" applyFill="1" applyBorder="1" applyAlignment="1" applyProtection="1">
      <alignment horizontal="center"/>
      <protection locked="0"/>
    </xf>
    <xf numFmtId="171" fontId="39" fillId="7" borderId="1" xfId="0" applyNumberFormat="1" applyFont="1" applyFill="1" applyBorder="1" applyAlignment="1">
      <alignment horizontal="center"/>
    </xf>
    <xf numFmtId="171" fontId="41" fillId="7" borderId="1" xfId="0" applyNumberFormat="1" applyFont="1" applyFill="1" applyBorder="1" applyAlignment="1">
      <alignment horizontal="center"/>
    </xf>
    <xf numFmtId="164" fontId="65" fillId="10" borderId="3" xfId="0" applyNumberFormat="1" applyFont="1" applyFill="1" applyBorder="1" applyAlignment="1">
      <alignment horizontal="center"/>
    </xf>
    <xf numFmtId="1" fontId="6" fillId="0" borderId="0" xfId="0" applyNumberFormat="1" applyFont="1" applyAlignment="1">
      <alignment horizontal="left"/>
    </xf>
    <xf numFmtId="0" fontId="13" fillId="9" borderId="5" xfId="0" applyFont="1" applyFill="1" applyBorder="1" applyAlignment="1">
      <alignment horizontal="center"/>
    </xf>
    <xf numFmtId="2" fontId="13" fillId="9" borderId="5" xfId="0" applyNumberFormat="1" applyFont="1" applyFill="1" applyBorder="1" applyAlignment="1">
      <alignment horizontal="center"/>
    </xf>
    <xf numFmtId="0" fontId="9" fillId="4" borderId="4" xfId="0" applyFont="1" applyFill="1" applyBorder="1" applyAlignment="1">
      <alignment horizontal="center"/>
    </xf>
    <xf numFmtId="0" fontId="9" fillId="15" borderId="4" xfId="0" applyFont="1" applyFill="1" applyBorder="1" applyAlignment="1">
      <alignment horizontal="center"/>
    </xf>
    <xf numFmtId="4" fontId="13" fillId="9" borderId="1" xfId="0" applyNumberFormat="1" applyFont="1" applyFill="1" applyBorder="1" applyAlignment="1">
      <alignment horizontal="center"/>
    </xf>
    <xf numFmtId="0" fontId="9" fillId="4" borderId="1" xfId="0" applyFont="1" applyFill="1" applyBorder="1" applyAlignment="1">
      <alignment horizontal="center"/>
    </xf>
    <xf numFmtId="0" fontId="13" fillId="16" borderId="9" xfId="0" applyFont="1" applyFill="1" applyBorder="1"/>
    <xf numFmtId="0" fontId="13" fillId="16" borderId="0" xfId="0" applyFont="1" applyFill="1"/>
    <xf numFmtId="0" fontId="6" fillId="16" borderId="0" xfId="0" applyFont="1" applyFill="1" applyAlignment="1">
      <alignment horizontal="center"/>
    </xf>
    <xf numFmtId="0" fontId="1" fillId="16" borderId="0" xfId="0" applyFont="1" applyFill="1"/>
    <xf numFmtId="0" fontId="31" fillId="16" borderId="0" xfId="0" applyFont="1" applyFill="1" applyAlignment="1">
      <alignment horizontal="center"/>
    </xf>
    <xf numFmtId="0" fontId="6" fillId="16" borderId="10" xfId="0" applyFont="1" applyFill="1" applyBorder="1" applyAlignment="1">
      <alignment horizontal="center"/>
    </xf>
    <xf numFmtId="164" fontId="25" fillId="16" borderId="6" xfId="0" applyNumberFormat="1" applyFont="1" applyFill="1" applyBorder="1"/>
    <xf numFmtId="164" fontId="25" fillId="16" borderId="7" xfId="0" applyNumberFormat="1" applyFont="1" applyFill="1" applyBorder="1"/>
    <xf numFmtId="164" fontId="25" fillId="16" borderId="8" xfId="0" applyNumberFormat="1" applyFont="1" applyFill="1" applyBorder="1"/>
    <xf numFmtId="164" fontId="33" fillId="6" borderId="0" xfId="0" applyNumberFormat="1" applyFont="1" applyFill="1" applyAlignment="1">
      <alignment horizontal="center"/>
    </xf>
    <xf numFmtId="164" fontId="33" fillId="3" borderId="0" xfId="0" applyNumberFormat="1" applyFont="1" applyFill="1" applyAlignment="1">
      <alignment horizontal="center"/>
    </xf>
    <xf numFmtId="164" fontId="32" fillId="6" borderId="0" xfId="0" applyNumberFormat="1" applyFont="1" applyFill="1" applyAlignment="1">
      <alignment horizontal="center"/>
    </xf>
    <xf numFmtId="0" fontId="13" fillId="4" borderId="0" xfId="0" quotePrefix="1" applyFont="1" applyFill="1" applyAlignment="1">
      <alignment horizontal="left"/>
    </xf>
    <xf numFmtId="0" fontId="7" fillId="4" borderId="12" xfId="0" applyFont="1" applyFill="1" applyBorder="1" applyAlignment="1">
      <alignment horizontal="center"/>
    </xf>
    <xf numFmtId="0" fontId="7" fillId="4" borderId="11" xfId="0" applyFont="1" applyFill="1" applyBorder="1" applyAlignment="1">
      <alignment horizontal="center"/>
    </xf>
    <xf numFmtId="0" fontId="11" fillId="4" borderId="0" xfId="0" applyFont="1" applyFill="1"/>
    <xf numFmtId="0" fontId="75" fillId="4" borderId="0" xfId="0" applyFont="1" applyFill="1"/>
    <xf numFmtId="0" fontId="7" fillId="4" borderId="0" xfId="0" applyFont="1" applyFill="1"/>
    <xf numFmtId="0" fontId="7" fillId="11" borderId="12" xfId="0" applyFont="1" applyFill="1" applyBorder="1" applyAlignment="1">
      <alignment horizontal="center"/>
    </xf>
    <xf numFmtId="0" fontId="7" fillId="10" borderId="12" xfId="0" applyFont="1" applyFill="1" applyBorder="1"/>
    <xf numFmtId="0" fontId="7" fillId="12" borderId="12" xfId="0" applyFont="1" applyFill="1" applyBorder="1"/>
    <xf numFmtId="0" fontId="7" fillId="12" borderId="12" xfId="0" applyFont="1" applyFill="1" applyBorder="1" applyAlignment="1">
      <alignment horizontal="center"/>
    </xf>
    <xf numFmtId="0" fontId="7" fillId="11" borderId="11" xfId="0" applyFont="1" applyFill="1" applyBorder="1" applyAlignment="1">
      <alignment horizontal="center"/>
    </xf>
    <xf numFmtId="0" fontId="7" fillId="10" borderId="11" xfId="0" applyFont="1" applyFill="1" applyBorder="1" applyAlignment="1">
      <alignment horizontal="center"/>
    </xf>
    <xf numFmtId="0" fontId="7" fillId="12" borderId="11" xfId="0" applyFont="1" applyFill="1" applyBorder="1" applyAlignment="1">
      <alignment horizontal="center"/>
    </xf>
    <xf numFmtId="0" fontId="0" fillId="10" borderId="12" xfId="0" applyFill="1" applyBorder="1" applyAlignment="1">
      <alignment horizontal="center"/>
    </xf>
    <xf numFmtId="0" fontId="7" fillId="13" borderId="12" xfId="0" applyFont="1" applyFill="1" applyBorder="1" applyAlignment="1">
      <alignment horizontal="center"/>
    </xf>
    <xf numFmtId="0" fontId="11" fillId="10" borderId="12" xfId="0" applyFont="1" applyFill="1" applyBorder="1" applyAlignment="1">
      <alignment horizontal="center"/>
    </xf>
    <xf numFmtId="0" fontId="7" fillId="10" borderId="12" xfId="0" applyFont="1" applyFill="1" applyBorder="1" applyAlignment="1">
      <alignment horizontal="center"/>
    </xf>
    <xf numFmtId="0" fontId="7" fillId="13" borderId="11" xfId="0" applyFont="1" applyFill="1" applyBorder="1" applyAlignment="1">
      <alignment horizontal="center"/>
    </xf>
    <xf numFmtId="0" fontId="83" fillId="5" borderId="0" xfId="0" applyFont="1" applyFill="1" applyAlignment="1">
      <alignment horizontal="center"/>
    </xf>
    <xf numFmtId="164" fontId="32" fillId="17" borderId="13" xfId="0" applyNumberFormat="1" applyFont="1" applyFill="1" applyBorder="1" applyAlignment="1">
      <alignment horizontal="center"/>
    </xf>
    <xf numFmtId="164" fontId="32" fillId="17" borderId="14" xfId="0" applyNumberFormat="1" applyFont="1" applyFill="1" applyBorder="1" applyAlignment="1">
      <alignment horizontal="center"/>
    </xf>
    <xf numFmtId="164" fontId="32" fillId="17" borderId="15" xfId="0" applyNumberFormat="1" applyFont="1" applyFill="1" applyBorder="1" applyAlignment="1">
      <alignment horizontal="center"/>
    </xf>
    <xf numFmtId="0" fontId="59" fillId="5" borderId="0" xfId="0" applyFont="1" applyFill="1" applyAlignment="1">
      <alignment horizontal="right"/>
    </xf>
    <xf numFmtId="175" fontId="60" fillId="5" borderId="0" xfId="0" applyNumberFormat="1" applyFont="1" applyFill="1" applyAlignment="1">
      <alignment horizontal="left"/>
    </xf>
    <xf numFmtId="0" fontId="59" fillId="5" borderId="0" xfId="0" applyFont="1" applyFill="1" applyAlignment="1">
      <alignment horizontal="center"/>
    </xf>
    <xf numFmtId="174" fontId="60" fillId="5" borderId="0" xfId="0" applyNumberFormat="1" applyFont="1" applyFill="1" applyAlignment="1">
      <alignment horizontal="left"/>
    </xf>
    <xf numFmtId="17" fontId="43" fillId="5" borderId="0" xfId="0" applyNumberFormat="1" applyFont="1" applyFill="1" applyAlignment="1">
      <alignment horizontal="right"/>
    </xf>
    <xf numFmtId="0" fontId="13" fillId="4" borderId="0" xfId="0" applyFont="1" applyFill="1" applyAlignment="1">
      <alignment horizontal="center"/>
    </xf>
    <xf numFmtId="0" fontId="84" fillId="4" borderId="0" xfId="0" applyFont="1" applyFill="1"/>
    <xf numFmtId="0" fontId="9" fillId="4" borderId="0" xfId="0" quotePrefix="1" applyFont="1" applyFill="1" applyAlignment="1">
      <alignment horizontal="left"/>
    </xf>
    <xf numFmtId="164" fontId="13" fillId="4" borderId="0" xfId="0" applyNumberFormat="1" applyFont="1" applyFill="1" applyAlignment="1">
      <alignment horizontal="center"/>
    </xf>
    <xf numFmtId="165" fontId="13" fillId="4" borderId="0" xfId="2" applyNumberFormat="1" applyFont="1" applyFill="1" applyAlignment="1">
      <alignment horizontal="center"/>
    </xf>
    <xf numFmtId="0" fontId="9" fillId="0" borderId="0" xfId="0" applyFont="1" applyAlignment="1">
      <alignment horizontal="center"/>
    </xf>
    <xf numFmtId="170" fontId="33" fillId="5" borderId="0" xfId="0" applyNumberFormat="1" applyFont="1" applyFill="1" applyAlignment="1">
      <alignment horizontal="center"/>
    </xf>
    <xf numFmtId="164" fontId="9" fillId="5" borderId="0" xfId="0" applyNumberFormat="1" applyFont="1" applyFill="1" applyAlignment="1">
      <alignment horizontal="center"/>
    </xf>
    <xf numFmtId="164" fontId="33" fillId="5" borderId="0" xfId="0" applyNumberFormat="1" applyFont="1" applyFill="1" applyAlignment="1">
      <alignment horizontal="center"/>
    </xf>
    <xf numFmtId="164" fontId="9" fillId="5" borderId="16" xfId="0" applyNumberFormat="1" applyFont="1" applyFill="1" applyBorder="1" applyAlignment="1">
      <alignment horizontal="center"/>
    </xf>
    <xf numFmtId="0" fontId="32" fillId="18" borderId="0" xfId="0" applyFont="1" applyFill="1" applyAlignment="1">
      <alignment horizontal="center"/>
    </xf>
    <xf numFmtId="164" fontId="32" fillId="18" borderId="0" xfId="0" applyNumberFormat="1" applyFont="1" applyFill="1" applyAlignment="1">
      <alignment horizontal="center"/>
    </xf>
    <xf numFmtId="170" fontId="85" fillId="0" borderId="0" xfId="0" applyNumberFormat="1" applyFont="1" applyAlignment="1">
      <alignment horizontal="center"/>
    </xf>
    <xf numFmtId="167" fontId="61" fillId="5" borderId="0" xfId="0" applyNumberFormat="1" applyFont="1" applyFill="1" applyAlignment="1">
      <alignment horizontal="left"/>
    </xf>
    <xf numFmtId="177" fontId="13" fillId="10" borderId="1" xfId="0" applyNumberFormat="1" applyFont="1" applyFill="1" applyBorder="1" applyAlignment="1">
      <alignment horizontal="center"/>
    </xf>
    <xf numFmtId="10" fontId="13" fillId="10" borderId="1" xfId="0" applyNumberFormat="1" applyFont="1" applyFill="1" applyBorder="1" applyAlignment="1" applyProtection="1">
      <alignment horizontal="center"/>
      <protection locked="0"/>
    </xf>
    <xf numFmtId="181" fontId="13" fillId="2" borderId="1" xfId="0" applyNumberFormat="1" applyFont="1" applyFill="1" applyBorder="1" applyAlignment="1">
      <alignment horizontal="center"/>
    </xf>
    <xf numFmtId="182" fontId="62" fillId="8" borderId="0" xfId="0" applyNumberFormat="1" applyFont="1" applyFill="1" applyAlignment="1">
      <alignment horizontal="right"/>
    </xf>
    <xf numFmtId="172" fontId="0" fillId="0" borderId="0" xfId="0" applyNumberFormat="1"/>
    <xf numFmtId="181" fontId="13" fillId="10" borderId="1" xfId="0" applyNumberFormat="1" applyFont="1" applyFill="1" applyBorder="1" applyAlignment="1">
      <alignment horizontal="center"/>
    </xf>
    <xf numFmtId="9" fontId="7" fillId="2" borderId="1" xfId="0" applyNumberFormat="1" applyFont="1" applyFill="1" applyBorder="1" applyAlignment="1" applyProtection="1">
      <alignment horizontal="center"/>
      <protection locked="0"/>
    </xf>
    <xf numFmtId="10" fontId="0" fillId="0" borderId="0" xfId="2" applyNumberFormat="1" applyFont="1"/>
    <xf numFmtId="0" fontId="30" fillId="4" borderId="0" xfId="0" quotePrefix="1" applyFont="1" applyFill="1" applyAlignment="1">
      <alignment horizontal="left"/>
    </xf>
    <xf numFmtId="0" fontId="87" fillId="4" borderId="12" xfId="0" applyFont="1" applyFill="1" applyBorder="1" applyAlignment="1">
      <alignment horizontal="left"/>
    </xf>
    <xf numFmtId="0" fontId="59" fillId="4" borderId="0" xfId="0" quotePrefix="1" applyFont="1" applyFill="1" applyAlignment="1">
      <alignment horizontal="left"/>
    </xf>
    <xf numFmtId="0" fontId="31" fillId="4" borderId="12" xfId="0" applyFont="1" applyFill="1" applyBorder="1" applyAlignment="1">
      <alignment horizontal="center"/>
    </xf>
    <xf numFmtId="0" fontId="76" fillId="4" borderId="12" xfId="0" applyFont="1" applyFill="1" applyBorder="1" applyAlignment="1">
      <alignment horizontal="center"/>
    </xf>
    <xf numFmtId="183" fontId="58" fillId="7" borderId="1" xfId="2" applyNumberFormat="1" applyFont="1" applyFill="1" applyBorder="1" applyAlignment="1">
      <alignment horizontal="right"/>
    </xf>
    <xf numFmtId="0" fontId="31" fillId="10" borderId="1" xfId="0" applyFont="1" applyFill="1" applyBorder="1"/>
    <xf numFmtId="43" fontId="0" fillId="0" borderId="0" xfId="1" applyFont="1"/>
    <xf numFmtId="164" fontId="65" fillId="10" borderId="17" xfId="0" applyNumberFormat="1" applyFont="1" applyFill="1" applyBorder="1" applyAlignment="1">
      <alignment horizontal="center"/>
    </xf>
    <xf numFmtId="164" fontId="65" fillId="8" borderId="17" xfId="0" applyNumberFormat="1" applyFont="1" applyFill="1" applyBorder="1" applyAlignment="1">
      <alignment horizontal="center"/>
    </xf>
    <xf numFmtId="164" fontId="65" fillId="10" borderId="18" xfId="0" applyNumberFormat="1" applyFont="1" applyFill="1" applyBorder="1" applyAlignment="1">
      <alignment horizontal="center"/>
    </xf>
    <xf numFmtId="164" fontId="65" fillId="10" borderId="0" xfId="0" applyNumberFormat="1" applyFont="1" applyFill="1" applyAlignment="1">
      <alignment horizontal="center"/>
    </xf>
    <xf numFmtId="0" fontId="24" fillId="0" borderId="0" xfId="0" applyFont="1" applyAlignment="1">
      <alignment horizontal="center"/>
    </xf>
    <xf numFmtId="0" fontId="88" fillId="0" borderId="0" xfId="0" quotePrefix="1" applyFont="1" applyAlignment="1">
      <alignment horizontal="left"/>
    </xf>
    <xf numFmtId="0" fontId="88" fillId="0" borderId="0" xfId="0" quotePrefix="1" applyFont="1" applyAlignment="1">
      <alignment horizontal="center"/>
    </xf>
    <xf numFmtId="0" fontId="89" fillId="0" borderId="0" xfId="0" quotePrefix="1" applyFont="1" applyAlignment="1">
      <alignment horizontal="right"/>
    </xf>
    <xf numFmtId="164" fontId="88" fillId="0" borderId="0" xfId="0" quotePrefix="1" applyNumberFormat="1" applyFont="1" applyAlignment="1">
      <alignment horizontal="center"/>
    </xf>
    <xf numFmtId="2" fontId="88" fillId="0" borderId="0" xfId="0" quotePrefix="1" applyNumberFormat="1" applyFont="1" applyAlignment="1">
      <alignment horizontal="center"/>
    </xf>
    <xf numFmtId="0" fontId="24" fillId="0" borderId="0" xfId="0" applyFont="1" applyAlignment="1">
      <alignment horizontal="left"/>
    </xf>
    <xf numFmtId="0" fontId="90" fillId="0" borderId="0" xfId="0" applyFont="1" applyAlignment="1">
      <alignment horizontal="right" vertical="top" wrapText="1" indent="1"/>
    </xf>
    <xf numFmtId="164" fontId="65" fillId="8" borderId="18" xfId="0" applyNumberFormat="1" applyFont="1" applyFill="1" applyBorder="1" applyAlignment="1">
      <alignment horizontal="center"/>
    </xf>
    <xf numFmtId="164" fontId="65" fillId="10" borderId="19" xfId="0" applyNumberFormat="1" applyFont="1" applyFill="1" applyBorder="1" applyAlignment="1">
      <alignment horizontal="center"/>
    </xf>
    <xf numFmtId="0" fontId="7" fillId="11" borderId="12" xfId="0" applyFont="1" applyFill="1" applyBorder="1"/>
    <xf numFmtId="173" fontId="13" fillId="13" borderId="3" xfId="1" applyNumberFormat="1" applyFont="1" applyFill="1" applyBorder="1"/>
    <xf numFmtId="173" fontId="13" fillId="13" borderId="1" xfId="1" applyNumberFormat="1" applyFont="1" applyFill="1" applyBorder="1"/>
    <xf numFmtId="0" fontId="2" fillId="0" borderId="0" xfId="0" applyFont="1" applyAlignment="1">
      <alignment horizontal="center"/>
    </xf>
    <xf numFmtId="179" fontId="24" fillId="2" borderId="1" xfId="1" applyNumberFormat="1" applyFont="1" applyFill="1" applyBorder="1" applyAlignment="1"/>
    <xf numFmtId="43" fontId="35" fillId="2" borderId="1" xfId="0" applyNumberFormat="1" applyFont="1" applyFill="1" applyBorder="1" applyAlignment="1">
      <alignment horizontal="center"/>
    </xf>
    <xf numFmtId="184" fontId="65" fillId="9" borderId="1" xfId="0" applyNumberFormat="1" applyFont="1" applyFill="1" applyBorder="1" applyAlignment="1">
      <alignment horizontal="center"/>
    </xf>
    <xf numFmtId="176" fontId="65" fillId="9" borderId="1" xfId="0" applyNumberFormat="1" applyFont="1" applyFill="1" applyBorder="1" applyAlignment="1">
      <alignment horizontal="center"/>
    </xf>
    <xf numFmtId="0" fontId="66" fillId="10" borderId="1" xfId="0" applyFont="1" applyFill="1" applyBorder="1" applyAlignment="1">
      <alignment horizontal="center"/>
    </xf>
    <xf numFmtId="177" fontId="0" fillId="0" borderId="0" xfId="0" applyNumberFormat="1"/>
    <xf numFmtId="176" fontId="0" fillId="0" borderId="0" xfId="0" applyNumberFormat="1"/>
    <xf numFmtId="176" fontId="61" fillId="0" borderId="0" xfId="0" applyNumberFormat="1" applyFont="1"/>
    <xf numFmtId="164" fontId="7" fillId="6" borderId="0" xfId="0" applyNumberFormat="1" applyFont="1" applyFill="1" applyAlignment="1">
      <alignment horizontal="center"/>
    </xf>
    <xf numFmtId="165" fontId="13" fillId="8" borderId="1" xfId="2" applyNumberFormat="1" applyFont="1" applyFill="1" applyBorder="1" applyAlignment="1">
      <alignment horizontal="center"/>
    </xf>
    <xf numFmtId="0" fontId="63" fillId="5" borderId="0" xfId="0" applyFont="1" applyFill="1" applyAlignment="1">
      <alignment horizontal="right"/>
    </xf>
    <xf numFmtId="170" fontId="91" fillId="5" borderId="0" xfId="0" applyNumberFormat="1" applyFont="1" applyFill="1" applyAlignment="1">
      <alignment horizontal="left"/>
    </xf>
    <xf numFmtId="164" fontId="65" fillId="8" borderId="19" xfId="0" applyNumberFormat="1" applyFont="1" applyFill="1" applyBorder="1" applyAlignment="1">
      <alignment horizontal="center"/>
    </xf>
    <xf numFmtId="185" fontId="7" fillId="2" borderId="1" xfId="0" applyNumberFormat="1" applyFont="1" applyFill="1" applyBorder="1" applyAlignment="1" applyProtection="1">
      <alignment horizontal="center"/>
      <protection locked="0"/>
    </xf>
    <xf numFmtId="183" fontId="7" fillId="2" borderId="1" xfId="0" applyNumberFormat="1" applyFont="1" applyFill="1" applyBorder="1" applyAlignment="1" applyProtection="1">
      <alignment horizontal="center"/>
      <protection locked="0"/>
    </xf>
    <xf numFmtId="0" fontId="92" fillId="5" borderId="12" xfId="0" applyFont="1" applyFill="1" applyBorder="1" applyAlignment="1">
      <alignment horizontal="center"/>
    </xf>
    <xf numFmtId="0" fontId="50" fillId="5" borderId="0" xfId="0" quotePrefix="1" applyFont="1" applyFill="1" applyAlignment="1">
      <alignment horizontal="left"/>
    </xf>
    <xf numFmtId="10" fontId="50" fillId="2" borderId="1" xfId="0" applyNumberFormat="1" applyFont="1" applyFill="1" applyBorder="1" applyAlignment="1" applyProtection="1">
      <alignment horizontal="center"/>
      <protection locked="0"/>
    </xf>
    <xf numFmtId="185" fontId="50" fillId="2" borderId="1" xfId="0" applyNumberFormat="1" applyFont="1" applyFill="1" applyBorder="1" applyAlignment="1" applyProtection="1">
      <alignment horizontal="center"/>
      <protection locked="0"/>
    </xf>
    <xf numFmtId="10" fontId="50" fillId="10" borderId="1" xfId="0" applyNumberFormat="1" applyFont="1" applyFill="1" applyBorder="1" applyAlignment="1" applyProtection="1">
      <alignment horizontal="center"/>
      <protection locked="0"/>
    </xf>
    <xf numFmtId="183" fontId="50" fillId="2" borderId="1" xfId="0" applyNumberFormat="1" applyFont="1" applyFill="1" applyBorder="1" applyAlignment="1" applyProtection="1">
      <alignment horizontal="center"/>
      <protection locked="0"/>
    </xf>
    <xf numFmtId="183" fontId="50" fillId="19" borderId="1" xfId="0" applyNumberFormat="1" applyFont="1" applyFill="1" applyBorder="1" applyAlignment="1" applyProtection="1">
      <alignment horizontal="center"/>
      <protection locked="0"/>
    </xf>
    <xf numFmtId="9" fontId="50" fillId="2" borderId="1" xfId="0" applyNumberFormat="1" applyFont="1" applyFill="1" applyBorder="1" applyAlignment="1" applyProtection="1">
      <alignment horizontal="center"/>
      <protection locked="0"/>
    </xf>
    <xf numFmtId="2" fontId="93" fillId="15" borderId="0" xfId="0" applyNumberFormat="1" applyFont="1" applyFill="1" applyAlignment="1">
      <alignment horizontal="center"/>
    </xf>
  </cellXfs>
  <cellStyles count="3">
    <cellStyle name="Komma" xfId="1" builtinId="3"/>
    <cellStyle name="Normal" xfId="0" builtinId="0"/>
    <cellStyle name="Procent" xfId="2" builtinId="5"/>
  </cellStyles>
  <dxfs count="0"/>
  <tableStyles count="0" defaultTableStyle="TableStyleMedium2" defaultPivotStyle="PivotStyleLight16"/>
  <colors>
    <mruColors>
      <color rgb="FF0048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da-DK" sz="1000"/>
              <a:t>Fossil CO₂ Emissions in tons Per Capita (black) and Free Level of Emissions (green)</a:t>
            </a:r>
          </a:p>
        </c:rich>
      </c:tx>
      <c:layout>
        <c:manualLayout>
          <c:xMode val="edge"/>
          <c:yMode val="edge"/>
          <c:x val="0.11275647842791821"/>
          <c:y val="5.0125313283208017E-3"/>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da-DK"/>
        </a:p>
      </c:txPr>
    </c:title>
    <c:autoTitleDeleted val="0"/>
    <c:plotArea>
      <c:layout>
        <c:manualLayout>
          <c:layoutTarget val="inner"/>
          <c:xMode val="edge"/>
          <c:yMode val="edge"/>
          <c:x val="6.8882992627285852E-2"/>
          <c:y val="0.10715294479403464"/>
          <c:w val="0.89808381046502883"/>
          <c:h val="0.67759122214986289"/>
        </c:manualLayout>
      </c:layout>
      <c:lineChart>
        <c:grouping val="standard"/>
        <c:varyColors val="0"/>
        <c:ser>
          <c:idx val="0"/>
          <c:order val="0"/>
          <c:tx>
            <c:strRef>
              <c:f>Calculation!$R$23</c:f>
              <c:strCache>
                <c:ptCount val="1"/>
                <c:pt idx="0">
                  <c:v>Emissions average (baseline) 1990-1999</c:v>
                </c:pt>
              </c:strCache>
            </c:strRef>
          </c:tx>
          <c:spPr>
            <a:ln w="114300" cap="rnd">
              <a:solidFill>
                <a:srgbClr val="FF0000">
                  <a:alpha val="23000"/>
                </a:srgbClr>
              </a:solidFill>
              <a:round/>
            </a:ln>
            <a:effectLst>
              <a:outerShdw blurRad="57150" dist="19050" dir="5400000" algn="ctr" rotWithShape="0">
                <a:srgbClr val="000000">
                  <a:alpha val="63000"/>
                </a:srgbClr>
              </a:outerShdw>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9D-D548-4742-A9DE-DC07D6F14658}"/>
                </c:ext>
              </c:extLst>
            </c:dLbl>
            <c:dLbl>
              <c:idx val="1"/>
              <c:delete val="1"/>
              <c:extLst>
                <c:ext xmlns:c15="http://schemas.microsoft.com/office/drawing/2012/chart" uri="{CE6537A1-D6FC-4f65-9D91-7224C49458BB}"/>
                <c:ext xmlns:c16="http://schemas.microsoft.com/office/drawing/2014/chart" uri="{C3380CC4-5D6E-409C-BE32-E72D297353CC}">
                  <c16:uniqueId val="{0000009E-D548-4742-A9DE-DC07D6F14658}"/>
                </c:ext>
              </c:extLst>
            </c:dLbl>
            <c:dLbl>
              <c:idx val="2"/>
              <c:delete val="1"/>
              <c:extLst>
                <c:ext xmlns:c15="http://schemas.microsoft.com/office/drawing/2012/chart" uri="{CE6537A1-D6FC-4f65-9D91-7224C49458BB}"/>
                <c:ext xmlns:c16="http://schemas.microsoft.com/office/drawing/2014/chart" uri="{C3380CC4-5D6E-409C-BE32-E72D297353CC}">
                  <c16:uniqueId val="{0000009F-D548-4742-A9DE-DC07D6F14658}"/>
                </c:ext>
              </c:extLst>
            </c:dLbl>
            <c:dLbl>
              <c:idx val="3"/>
              <c:delete val="1"/>
              <c:extLst>
                <c:ext xmlns:c15="http://schemas.microsoft.com/office/drawing/2012/chart" uri="{CE6537A1-D6FC-4f65-9D91-7224C49458BB}"/>
                <c:ext xmlns:c16="http://schemas.microsoft.com/office/drawing/2014/chart" uri="{C3380CC4-5D6E-409C-BE32-E72D297353CC}">
                  <c16:uniqueId val="{000000A0-D548-4742-A9DE-DC07D6F14658}"/>
                </c:ext>
              </c:extLst>
            </c:dLbl>
            <c:dLbl>
              <c:idx val="4"/>
              <c:delete val="1"/>
              <c:extLst>
                <c:ext xmlns:c15="http://schemas.microsoft.com/office/drawing/2012/chart" uri="{CE6537A1-D6FC-4f65-9D91-7224C49458BB}"/>
                <c:ext xmlns:c16="http://schemas.microsoft.com/office/drawing/2014/chart" uri="{C3380CC4-5D6E-409C-BE32-E72D297353CC}">
                  <c16:uniqueId val="{000000A1-D548-4742-A9DE-DC07D6F14658}"/>
                </c:ext>
              </c:extLst>
            </c:dLbl>
            <c:dLbl>
              <c:idx val="5"/>
              <c:delete val="1"/>
              <c:extLst>
                <c:ext xmlns:c15="http://schemas.microsoft.com/office/drawing/2012/chart" uri="{CE6537A1-D6FC-4f65-9D91-7224C49458BB}"/>
                <c:ext xmlns:c16="http://schemas.microsoft.com/office/drawing/2014/chart" uri="{C3380CC4-5D6E-409C-BE32-E72D297353CC}">
                  <c16:uniqueId val="{000000A2-D548-4742-A9DE-DC07D6F14658}"/>
                </c:ext>
              </c:extLst>
            </c:dLbl>
            <c:dLbl>
              <c:idx val="6"/>
              <c:delete val="1"/>
              <c:extLst>
                <c:ext xmlns:c15="http://schemas.microsoft.com/office/drawing/2012/chart" uri="{CE6537A1-D6FC-4f65-9D91-7224C49458BB}"/>
                <c:ext xmlns:c16="http://schemas.microsoft.com/office/drawing/2014/chart" uri="{C3380CC4-5D6E-409C-BE32-E72D297353CC}">
                  <c16:uniqueId val="{000000A3-D548-4742-A9DE-DC07D6F14658}"/>
                </c:ext>
              </c:extLst>
            </c:dLbl>
            <c:dLbl>
              <c:idx val="7"/>
              <c:delete val="1"/>
              <c:extLst>
                <c:ext xmlns:c15="http://schemas.microsoft.com/office/drawing/2012/chart" uri="{CE6537A1-D6FC-4f65-9D91-7224C49458BB}"/>
                <c:ext xmlns:c16="http://schemas.microsoft.com/office/drawing/2014/chart" uri="{C3380CC4-5D6E-409C-BE32-E72D297353CC}">
                  <c16:uniqueId val="{000000A4-D548-4742-A9DE-DC07D6F14658}"/>
                </c:ext>
              </c:extLst>
            </c:dLbl>
            <c:dLbl>
              <c:idx val="8"/>
              <c:delete val="1"/>
              <c:extLst>
                <c:ext xmlns:c15="http://schemas.microsoft.com/office/drawing/2012/chart" uri="{CE6537A1-D6FC-4f65-9D91-7224C49458BB}"/>
                <c:ext xmlns:c16="http://schemas.microsoft.com/office/drawing/2014/chart" uri="{C3380CC4-5D6E-409C-BE32-E72D297353CC}">
                  <c16:uniqueId val="{000000A5-D548-4742-A9DE-DC07D6F14658}"/>
                </c:ext>
              </c:extLst>
            </c:dLbl>
            <c:dLbl>
              <c:idx val="9"/>
              <c:delete val="1"/>
              <c:extLst>
                <c:ext xmlns:c15="http://schemas.microsoft.com/office/drawing/2012/chart" uri="{CE6537A1-D6FC-4f65-9D91-7224C49458BB}"/>
                <c:ext xmlns:c16="http://schemas.microsoft.com/office/drawing/2014/chart" uri="{C3380CC4-5D6E-409C-BE32-E72D297353CC}">
                  <c16:uniqueId val="{000000A6-D548-4742-A9DE-DC07D6F14658}"/>
                </c:ext>
              </c:extLst>
            </c:dLbl>
            <c:dLbl>
              <c:idx val="10"/>
              <c:delete val="1"/>
              <c:extLst>
                <c:ext xmlns:c15="http://schemas.microsoft.com/office/drawing/2012/chart" uri="{CE6537A1-D6FC-4f65-9D91-7224C49458BB}"/>
                <c:ext xmlns:c16="http://schemas.microsoft.com/office/drawing/2014/chart" uri="{C3380CC4-5D6E-409C-BE32-E72D297353CC}">
                  <c16:uniqueId val="{000000A7-D548-4742-A9DE-DC07D6F14658}"/>
                </c:ext>
              </c:extLst>
            </c:dLbl>
            <c:dLbl>
              <c:idx val="11"/>
              <c:delete val="1"/>
              <c:extLst>
                <c:ext xmlns:c15="http://schemas.microsoft.com/office/drawing/2012/chart" uri="{CE6537A1-D6FC-4f65-9D91-7224C49458BB}"/>
                <c:ext xmlns:c16="http://schemas.microsoft.com/office/drawing/2014/chart" uri="{C3380CC4-5D6E-409C-BE32-E72D297353CC}">
                  <c16:uniqueId val="{000000A8-D548-4742-A9DE-DC07D6F14658}"/>
                </c:ext>
              </c:extLst>
            </c:dLbl>
            <c:dLbl>
              <c:idx val="12"/>
              <c:delete val="1"/>
              <c:extLst>
                <c:ext xmlns:c15="http://schemas.microsoft.com/office/drawing/2012/chart" uri="{CE6537A1-D6FC-4f65-9D91-7224C49458BB}"/>
                <c:ext xmlns:c16="http://schemas.microsoft.com/office/drawing/2014/chart" uri="{C3380CC4-5D6E-409C-BE32-E72D297353CC}">
                  <c16:uniqueId val="{000000A9-D548-4742-A9DE-DC07D6F14658}"/>
                </c:ext>
              </c:extLst>
            </c:dLbl>
            <c:dLbl>
              <c:idx val="13"/>
              <c:delete val="1"/>
              <c:extLst>
                <c:ext xmlns:c15="http://schemas.microsoft.com/office/drawing/2012/chart" uri="{CE6537A1-D6FC-4f65-9D91-7224C49458BB}"/>
                <c:ext xmlns:c16="http://schemas.microsoft.com/office/drawing/2014/chart" uri="{C3380CC4-5D6E-409C-BE32-E72D297353CC}">
                  <c16:uniqueId val="{000000AA-D548-4742-A9DE-DC07D6F14658}"/>
                </c:ext>
              </c:extLst>
            </c:dLbl>
            <c:dLbl>
              <c:idx val="14"/>
              <c:delete val="1"/>
              <c:extLst>
                <c:ext xmlns:c15="http://schemas.microsoft.com/office/drawing/2012/chart" uri="{CE6537A1-D6FC-4f65-9D91-7224C49458BB}"/>
                <c:ext xmlns:c16="http://schemas.microsoft.com/office/drawing/2014/chart" uri="{C3380CC4-5D6E-409C-BE32-E72D297353CC}">
                  <c16:uniqueId val="{000000AB-D548-4742-A9DE-DC07D6F14658}"/>
                </c:ext>
              </c:extLst>
            </c:dLbl>
            <c:dLbl>
              <c:idx val="15"/>
              <c:delete val="1"/>
              <c:extLst>
                <c:ext xmlns:c15="http://schemas.microsoft.com/office/drawing/2012/chart" uri="{CE6537A1-D6FC-4f65-9D91-7224C49458BB}"/>
                <c:ext xmlns:c16="http://schemas.microsoft.com/office/drawing/2014/chart" uri="{C3380CC4-5D6E-409C-BE32-E72D297353CC}">
                  <c16:uniqueId val="{0000009C-D548-4742-A9DE-DC07D6F14658}"/>
                </c:ext>
              </c:extLst>
            </c:dLbl>
            <c:dLbl>
              <c:idx val="16"/>
              <c:delete val="1"/>
              <c:extLst>
                <c:ext xmlns:c15="http://schemas.microsoft.com/office/drawing/2012/chart" uri="{CE6537A1-D6FC-4f65-9D91-7224C49458BB}"/>
                <c:ext xmlns:c16="http://schemas.microsoft.com/office/drawing/2014/chart" uri="{C3380CC4-5D6E-409C-BE32-E72D297353CC}">
                  <c16:uniqueId val="{000000AC-D548-4742-A9DE-DC07D6F14658}"/>
                </c:ext>
              </c:extLst>
            </c:dLbl>
            <c:dLbl>
              <c:idx val="17"/>
              <c:delete val="1"/>
              <c:extLst>
                <c:ext xmlns:c15="http://schemas.microsoft.com/office/drawing/2012/chart" uri="{CE6537A1-D6FC-4f65-9D91-7224C49458BB}"/>
                <c:ext xmlns:c16="http://schemas.microsoft.com/office/drawing/2014/chart" uri="{C3380CC4-5D6E-409C-BE32-E72D297353CC}">
                  <c16:uniqueId val="{000000AD-D548-4742-A9DE-DC07D6F14658}"/>
                </c:ext>
              </c:extLst>
            </c:dLbl>
            <c:dLbl>
              <c:idx val="18"/>
              <c:delete val="1"/>
              <c:extLst>
                <c:ext xmlns:c15="http://schemas.microsoft.com/office/drawing/2012/chart" uri="{CE6537A1-D6FC-4f65-9D91-7224C49458BB}"/>
                <c:ext xmlns:c16="http://schemas.microsoft.com/office/drawing/2014/chart" uri="{C3380CC4-5D6E-409C-BE32-E72D297353CC}">
                  <c16:uniqueId val="{000000AE-D548-4742-A9DE-DC07D6F14658}"/>
                </c:ext>
              </c:extLst>
            </c:dLbl>
            <c:dLbl>
              <c:idx val="19"/>
              <c:delete val="1"/>
              <c:extLst>
                <c:ext xmlns:c15="http://schemas.microsoft.com/office/drawing/2012/chart" uri="{CE6537A1-D6FC-4f65-9D91-7224C49458BB}"/>
                <c:ext xmlns:c16="http://schemas.microsoft.com/office/drawing/2014/chart" uri="{C3380CC4-5D6E-409C-BE32-E72D297353CC}">
                  <c16:uniqueId val="{000000AF-D548-4742-A9DE-DC07D6F14658}"/>
                </c:ext>
              </c:extLst>
            </c:dLbl>
            <c:dLbl>
              <c:idx val="20"/>
              <c:delete val="1"/>
              <c:extLst>
                <c:ext xmlns:c15="http://schemas.microsoft.com/office/drawing/2012/chart" uri="{CE6537A1-D6FC-4f65-9D91-7224C49458BB}"/>
                <c:ext xmlns:c16="http://schemas.microsoft.com/office/drawing/2014/chart" uri="{C3380CC4-5D6E-409C-BE32-E72D297353CC}">
                  <c16:uniqueId val="{000000B0-D548-4742-A9DE-DC07D6F14658}"/>
                </c:ext>
              </c:extLst>
            </c:dLbl>
            <c:dLbl>
              <c:idx val="21"/>
              <c:delete val="1"/>
              <c:extLst>
                <c:ext xmlns:c15="http://schemas.microsoft.com/office/drawing/2012/chart" uri="{CE6537A1-D6FC-4f65-9D91-7224C49458BB}"/>
                <c:ext xmlns:c16="http://schemas.microsoft.com/office/drawing/2014/chart" uri="{C3380CC4-5D6E-409C-BE32-E72D297353CC}">
                  <c16:uniqueId val="{0000002E-B28C-486B-BA1F-D344FB8F0DAF}"/>
                </c:ext>
              </c:extLst>
            </c:dLbl>
            <c:dLbl>
              <c:idx val="22"/>
              <c:delete val="1"/>
              <c:extLst>
                <c:ext xmlns:c15="http://schemas.microsoft.com/office/drawing/2012/chart" uri="{CE6537A1-D6FC-4f65-9D91-7224C49458BB}"/>
                <c:ext xmlns:c16="http://schemas.microsoft.com/office/drawing/2014/chart" uri="{C3380CC4-5D6E-409C-BE32-E72D297353CC}">
                  <c16:uniqueId val="{0000002F-B28C-486B-BA1F-D344FB8F0DAF}"/>
                </c:ext>
              </c:extLst>
            </c:dLbl>
            <c:dLbl>
              <c:idx val="23"/>
              <c:delete val="1"/>
              <c:extLst>
                <c:ext xmlns:c15="http://schemas.microsoft.com/office/drawing/2012/chart" uri="{CE6537A1-D6FC-4f65-9D91-7224C49458BB}"/>
                <c:ext xmlns:c16="http://schemas.microsoft.com/office/drawing/2014/chart" uri="{C3380CC4-5D6E-409C-BE32-E72D297353CC}">
                  <c16:uniqueId val="{00000030-B28C-486B-BA1F-D344FB8F0DAF}"/>
                </c:ext>
              </c:extLst>
            </c:dLbl>
            <c:dLbl>
              <c:idx val="24"/>
              <c:delete val="1"/>
              <c:extLst>
                <c:ext xmlns:c15="http://schemas.microsoft.com/office/drawing/2012/chart" uri="{CE6537A1-D6FC-4f65-9D91-7224C49458BB}"/>
                <c:ext xmlns:c16="http://schemas.microsoft.com/office/drawing/2014/chart" uri="{C3380CC4-5D6E-409C-BE32-E72D297353CC}">
                  <c16:uniqueId val="{00000031-B28C-486B-BA1F-D344FB8F0DAF}"/>
                </c:ext>
              </c:extLst>
            </c:dLbl>
            <c:dLbl>
              <c:idx val="25"/>
              <c:delete val="1"/>
              <c:extLst>
                <c:ext xmlns:c15="http://schemas.microsoft.com/office/drawing/2012/chart" uri="{CE6537A1-D6FC-4f65-9D91-7224C49458BB}"/>
                <c:ext xmlns:c16="http://schemas.microsoft.com/office/drawing/2014/chart" uri="{C3380CC4-5D6E-409C-BE32-E72D297353CC}">
                  <c16:uniqueId val="{00000032-B28C-486B-BA1F-D344FB8F0DAF}"/>
                </c:ext>
              </c:extLst>
            </c:dLbl>
            <c:dLbl>
              <c:idx val="26"/>
              <c:delete val="1"/>
              <c:extLst>
                <c:ext xmlns:c15="http://schemas.microsoft.com/office/drawing/2012/chart" uri="{CE6537A1-D6FC-4f65-9D91-7224C49458BB}"/>
                <c:ext xmlns:c16="http://schemas.microsoft.com/office/drawing/2014/chart" uri="{C3380CC4-5D6E-409C-BE32-E72D297353CC}">
                  <c16:uniqueId val="{00000033-B28C-486B-BA1F-D344FB8F0DAF}"/>
                </c:ext>
              </c:extLst>
            </c:dLbl>
            <c:dLbl>
              <c:idx val="27"/>
              <c:delete val="1"/>
              <c:extLst>
                <c:ext xmlns:c15="http://schemas.microsoft.com/office/drawing/2012/chart" uri="{CE6537A1-D6FC-4f65-9D91-7224C49458BB}"/>
                <c:ext xmlns:c16="http://schemas.microsoft.com/office/drawing/2014/chart" uri="{C3380CC4-5D6E-409C-BE32-E72D297353CC}">
                  <c16:uniqueId val="{00000034-B28C-486B-BA1F-D344FB8F0DAF}"/>
                </c:ext>
              </c:extLst>
            </c:dLbl>
            <c:dLbl>
              <c:idx val="28"/>
              <c:delete val="1"/>
              <c:extLst>
                <c:ext xmlns:c15="http://schemas.microsoft.com/office/drawing/2012/chart" uri="{CE6537A1-D6FC-4f65-9D91-7224C49458BB}"/>
                <c:ext xmlns:c16="http://schemas.microsoft.com/office/drawing/2014/chart" uri="{C3380CC4-5D6E-409C-BE32-E72D297353CC}">
                  <c16:uniqueId val="{00000035-B28C-486B-BA1F-D344FB8F0DAF}"/>
                </c:ext>
              </c:extLst>
            </c:dLbl>
            <c:dLbl>
              <c:idx val="29"/>
              <c:delete val="1"/>
              <c:extLst>
                <c:ext xmlns:c15="http://schemas.microsoft.com/office/drawing/2012/chart" uri="{CE6537A1-D6FC-4f65-9D91-7224C49458BB}"/>
                <c:ext xmlns:c16="http://schemas.microsoft.com/office/drawing/2014/chart" uri="{C3380CC4-5D6E-409C-BE32-E72D297353CC}">
                  <c16:uniqueId val="{00000036-B28C-486B-BA1F-D344FB8F0DAF}"/>
                </c:ext>
              </c:extLst>
            </c:dLbl>
            <c:dLbl>
              <c:idx val="30"/>
              <c:delete val="1"/>
              <c:extLst>
                <c:ext xmlns:c15="http://schemas.microsoft.com/office/drawing/2012/chart" uri="{CE6537A1-D6FC-4f65-9D91-7224C49458BB}"/>
                <c:ext xmlns:c16="http://schemas.microsoft.com/office/drawing/2014/chart" uri="{C3380CC4-5D6E-409C-BE32-E72D297353CC}">
                  <c16:uniqueId val="{00000037-B28C-486B-BA1F-D344FB8F0DAF}"/>
                </c:ext>
              </c:extLst>
            </c:dLbl>
            <c:dLbl>
              <c:idx val="31"/>
              <c:delete val="1"/>
              <c:extLst>
                <c:ext xmlns:c15="http://schemas.microsoft.com/office/drawing/2012/chart" uri="{CE6537A1-D6FC-4f65-9D91-7224C49458BB}"/>
                <c:ext xmlns:c16="http://schemas.microsoft.com/office/drawing/2014/chart" uri="{C3380CC4-5D6E-409C-BE32-E72D297353CC}">
                  <c16:uniqueId val="{00000038-B28C-486B-BA1F-D344FB8F0DAF}"/>
                </c:ext>
              </c:extLst>
            </c:dLbl>
            <c:dLbl>
              <c:idx val="32"/>
              <c:delete val="1"/>
              <c:extLst>
                <c:ext xmlns:c15="http://schemas.microsoft.com/office/drawing/2012/chart" uri="{CE6537A1-D6FC-4f65-9D91-7224C49458BB}"/>
                <c:ext xmlns:c16="http://schemas.microsoft.com/office/drawing/2014/chart" uri="{C3380CC4-5D6E-409C-BE32-E72D297353CC}">
                  <c16:uniqueId val="{00000039-B28C-486B-BA1F-D344FB8F0DAF}"/>
                </c:ext>
              </c:extLst>
            </c:dLbl>
            <c:dLbl>
              <c:idx val="33"/>
              <c:delete val="1"/>
              <c:extLst>
                <c:ext xmlns:c15="http://schemas.microsoft.com/office/drawing/2012/chart" uri="{CE6537A1-D6FC-4f65-9D91-7224C49458BB}"/>
                <c:ext xmlns:c16="http://schemas.microsoft.com/office/drawing/2014/chart" uri="{C3380CC4-5D6E-409C-BE32-E72D297353CC}">
                  <c16:uniqueId val="{0000003A-B28C-486B-BA1F-D344FB8F0DAF}"/>
                </c:ext>
              </c:extLst>
            </c:dLbl>
            <c:dLbl>
              <c:idx val="34"/>
              <c:delete val="1"/>
              <c:extLst>
                <c:ext xmlns:c15="http://schemas.microsoft.com/office/drawing/2012/chart" uri="{CE6537A1-D6FC-4f65-9D91-7224C49458BB}"/>
                <c:ext xmlns:c16="http://schemas.microsoft.com/office/drawing/2014/chart" uri="{C3380CC4-5D6E-409C-BE32-E72D297353CC}">
                  <c16:uniqueId val="{0000003B-B28C-486B-BA1F-D344FB8F0DAF}"/>
                </c:ext>
              </c:extLst>
            </c:dLbl>
            <c:dLbl>
              <c:idx val="35"/>
              <c:delete val="1"/>
              <c:extLst>
                <c:ext xmlns:c15="http://schemas.microsoft.com/office/drawing/2012/chart" uri="{CE6537A1-D6FC-4f65-9D91-7224C49458BB}"/>
                <c:ext xmlns:c16="http://schemas.microsoft.com/office/drawing/2014/chart" uri="{C3380CC4-5D6E-409C-BE32-E72D297353CC}">
                  <c16:uniqueId val="{0000003C-B28C-486B-BA1F-D344FB8F0DAF}"/>
                </c:ext>
              </c:extLst>
            </c:dLbl>
            <c:dLbl>
              <c:idx val="36"/>
              <c:delete val="1"/>
              <c:extLst>
                <c:ext xmlns:c15="http://schemas.microsoft.com/office/drawing/2012/chart" uri="{CE6537A1-D6FC-4f65-9D91-7224C49458BB}"/>
                <c:ext xmlns:c16="http://schemas.microsoft.com/office/drawing/2014/chart" uri="{C3380CC4-5D6E-409C-BE32-E72D297353CC}">
                  <c16:uniqueId val="{0000003D-B28C-486B-BA1F-D344FB8F0DAF}"/>
                </c:ext>
              </c:extLst>
            </c:dLbl>
            <c:dLbl>
              <c:idx val="37"/>
              <c:delete val="1"/>
              <c:extLst>
                <c:ext xmlns:c15="http://schemas.microsoft.com/office/drawing/2012/chart" uri="{CE6537A1-D6FC-4f65-9D91-7224C49458BB}"/>
                <c:ext xmlns:c16="http://schemas.microsoft.com/office/drawing/2014/chart" uri="{C3380CC4-5D6E-409C-BE32-E72D297353CC}">
                  <c16:uniqueId val="{0000003E-B28C-486B-BA1F-D344FB8F0DAF}"/>
                </c:ext>
              </c:extLst>
            </c:dLbl>
            <c:dLbl>
              <c:idx val="38"/>
              <c:delete val="1"/>
              <c:extLst>
                <c:ext xmlns:c15="http://schemas.microsoft.com/office/drawing/2012/chart" uri="{CE6537A1-D6FC-4f65-9D91-7224C49458BB}"/>
                <c:ext xmlns:c16="http://schemas.microsoft.com/office/drawing/2014/chart" uri="{C3380CC4-5D6E-409C-BE32-E72D297353CC}">
                  <c16:uniqueId val="{0000003F-B28C-486B-BA1F-D344FB8F0DAF}"/>
                </c:ext>
              </c:extLst>
            </c:dLbl>
            <c:dLbl>
              <c:idx val="39"/>
              <c:delete val="1"/>
              <c:extLst>
                <c:ext xmlns:c15="http://schemas.microsoft.com/office/drawing/2012/chart" uri="{CE6537A1-D6FC-4f65-9D91-7224C49458BB}"/>
                <c:ext xmlns:c16="http://schemas.microsoft.com/office/drawing/2014/chart" uri="{C3380CC4-5D6E-409C-BE32-E72D297353CC}">
                  <c16:uniqueId val="{00000040-B28C-486B-BA1F-D344FB8F0DAF}"/>
                </c:ext>
              </c:extLst>
            </c:dLbl>
            <c:dLbl>
              <c:idx val="40"/>
              <c:delete val="1"/>
              <c:extLst>
                <c:ext xmlns:c15="http://schemas.microsoft.com/office/drawing/2012/chart" uri="{CE6537A1-D6FC-4f65-9D91-7224C49458BB}"/>
                <c:ext xmlns:c16="http://schemas.microsoft.com/office/drawing/2014/chart" uri="{C3380CC4-5D6E-409C-BE32-E72D297353CC}">
                  <c16:uniqueId val="{00000041-B28C-486B-BA1F-D344FB8F0DAF}"/>
                </c:ext>
              </c:extLst>
            </c:dLbl>
            <c:dLbl>
              <c:idx val="41"/>
              <c:delete val="1"/>
              <c:extLst>
                <c:ext xmlns:c15="http://schemas.microsoft.com/office/drawing/2012/chart" uri="{CE6537A1-D6FC-4f65-9D91-7224C49458BB}"/>
                <c:ext xmlns:c16="http://schemas.microsoft.com/office/drawing/2014/chart" uri="{C3380CC4-5D6E-409C-BE32-E72D297353CC}">
                  <c16:uniqueId val="{00000042-B28C-486B-BA1F-D344FB8F0DAF}"/>
                </c:ext>
              </c:extLst>
            </c:dLbl>
            <c:dLbl>
              <c:idx val="42"/>
              <c:layout>
                <c:manualLayout>
                  <c:x val="-5.148186394733445E-2"/>
                  <c:y val="-2.5058709766542109E-3"/>
                </c:manualLayout>
              </c:layout>
              <c:tx>
                <c:rich>
                  <a:bodyPr rot="0" spcFirstLastPara="1" vertOverflow="ellipsis" vert="horz" wrap="square" anchor="ctr" anchorCtr="1"/>
                  <a:lstStyle/>
                  <a:p>
                    <a:pPr>
                      <a:defRPr sz="1000" b="0" i="0" u="none" strike="noStrike" kern="1200" baseline="0">
                        <a:solidFill>
                          <a:schemeClr val="accent2">
                            <a:lumMod val="40000"/>
                            <a:lumOff val="60000"/>
                          </a:schemeClr>
                        </a:solidFill>
                        <a:latin typeface="+mn-lt"/>
                        <a:ea typeface="+mn-ea"/>
                        <a:cs typeface="+mn-cs"/>
                      </a:defRPr>
                    </a:pPr>
                    <a:fld id="{37A26EEE-9B42-43FB-95B7-09201630BD20}" type="SERIESNAME">
                      <a:rPr lang="en-US" sz="1000">
                        <a:solidFill>
                          <a:schemeClr val="accent2">
                            <a:lumMod val="40000"/>
                            <a:lumOff val="60000"/>
                          </a:schemeClr>
                        </a:solidFill>
                      </a:rPr>
                      <a:pPr>
                        <a:defRPr sz="1000">
                          <a:solidFill>
                            <a:schemeClr val="accent2">
                              <a:lumMod val="40000"/>
                              <a:lumOff val="60000"/>
                            </a:schemeClr>
                          </a:solidFill>
                        </a:defRPr>
                      </a:pPr>
                      <a:t>[SERIENAVN]</a:t>
                    </a:fld>
                    <a:r>
                      <a:rPr lang="en-US" sz="1000">
                        <a:solidFill>
                          <a:schemeClr val="accent2">
                            <a:lumMod val="40000"/>
                            <a:lumOff val="60000"/>
                          </a:schemeClr>
                        </a:solidFill>
                      </a:rPr>
                      <a:t>; </a:t>
                    </a:r>
                    <a:fld id="{85390149-C197-4D89-ACF8-A44E1A73115A}" type="VALUE">
                      <a:rPr lang="en-US" sz="1000">
                        <a:solidFill>
                          <a:schemeClr val="accent2">
                            <a:lumMod val="40000"/>
                            <a:lumOff val="60000"/>
                          </a:schemeClr>
                        </a:solidFill>
                      </a:rPr>
                      <a:pPr>
                        <a:defRPr sz="1000">
                          <a:solidFill>
                            <a:schemeClr val="accent2">
                              <a:lumMod val="40000"/>
                              <a:lumOff val="60000"/>
                            </a:schemeClr>
                          </a:solidFill>
                        </a:defRPr>
                      </a:pPr>
                      <a:t>[VÆRDI]</a:t>
                    </a:fld>
                    <a:r>
                      <a:rPr lang="en-US" sz="1000">
                        <a:solidFill>
                          <a:schemeClr val="accent2">
                            <a:lumMod val="40000"/>
                            <a:lumOff val="60000"/>
                          </a:schemeClr>
                        </a:solidFill>
                      </a:rPr>
                      <a:t> </a:t>
                    </a:r>
                  </a:p>
                </c:rich>
              </c:tx>
              <c:spPr>
                <a:noFill/>
                <a:ln>
                  <a:noFill/>
                </a:ln>
                <a:effectLst/>
              </c:spPr>
              <c:txPr>
                <a:bodyPr rot="0" spcFirstLastPara="1" vertOverflow="ellipsis" vert="horz" wrap="square" anchor="ctr" anchorCtr="1"/>
                <a:lstStyle/>
                <a:p>
                  <a:pPr>
                    <a:defRPr sz="1000" b="0" i="0" u="none" strike="noStrike" kern="1200" baseline="0">
                      <a:solidFill>
                        <a:schemeClr val="accent2">
                          <a:lumMod val="40000"/>
                          <a:lumOff val="60000"/>
                        </a:schemeClr>
                      </a:solidFill>
                      <a:latin typeface="+mn-lt"/>
                      <a:ea typeface="+mn-ea"/>
                      <a:cs typeface="+mn-cs"/>
                    </a:defRPr>
                  </a:pPr>
                  <a:endParaRPr lang="da-DK"/>
                </a:p>
              </c:txPr>
              <c:showLegendKey val="0"/>
              <c:showVal val="1"/>
              <c:showCatName val="0"/>
              <c:showSerName val="1"/>
              <c:showPercent val="0"/>
              <c:showBubbleSize val="0"/>
              <c:extLst>
                <c:ext xmlns:c15="http://schemas.microsoft.com/office/drawing/2012/chart" uri="{CE6537A1-D6FC-4f65-9D91-7224C49458BB}">
                  <c15:layout>
                    <c:manualLayout>
                      <c:w val="0.35966842480297057"/>
                      <c:h val="9.0075187969924808E-2"/>
                    </c:manualLayout>
                  </c15:layout>
                  <c15:dlblFieldTable/>
                  <c15:showDataLabelsRange val="0"/>
                </c:ext>
                <c:ext xmlns:c16="http://schemas.microsoft.com/office/drawing/2014/chart" uri="{C3380CC4-5D6E-409C-BE32-E72D297353CC}">
                  <c16:uniqueId val="{00000043-B28C-486B-BA1F-D344FB8F0DAF}"/>
                </c:ext>
              </c:extLst>
            </c:dLbl>
            <c:dLbl>
              <c:idx val="43"/>
              <c:delete val="1"/>
              <c:extLst>
                <c:ext xmlns:c15="http://schemas.microsoft.com/office/drawing/2012/chart" uri="{CE6537A1-D6FC-4f65-9D91-7224C49458BB}"/>
                <c:ext xmlns:c16="http://schemas.microsoft.com/office/drawing/2014/chart" uri="{C3380CC4-5D6E-409C-BE32-E72D297353CC}">
                  <c16:uniqueId val="{00000044-B28C-486B-BA1F-D344FB8F0DAF}"/>
                </c:ext>
              </c:extLst>
            </c:dLbl>
            <c:dLbl>
              <c:idx val="44"/>
              <c:delete val="1"/>
              <c:extLst>
                <c:ext xmlns:c15="http://schemas.microsoft.com/office/drawing/2012/chart" uri="{CE6537A1-D6FC-4f65-9D91-7224C49458BB}"/>
                <c:ext xmlns:c16="http://schemas.microsoft.com/office/drawing/2014/chart" uri="{C3380CC4-5D6E-409C-BE32-E72D297353CC}">
                  <c16:uniqueId val="{00000045-B28C-486B-BA1F-D344FB8F0DAF}"/>
                </c:ext>
              </c:extLst>
            </c:dLbl>
            <c:dLbl>
              <c:idx val="45"/>
              <c:delete val="1"/>
              <c:extLst>
                <c:ext xmlns:c15="http://schemas.microsoft.com/office/drawing/2012/chart" uri="{CE6537A1-D6FC-4f65-9D91-7224C49458BB}"/>
                <c:ext xmlns:c16="http://schemas.microsoft.com/office/drawing/2014/chart" uri="{C3380CC4-5D6E-409C-BE32-E72D297353CC}">
                  <c16:uniqueId val="{00000046-B28C-486B-BA1F-D344FB8F0DAF}"/>
                </c:ext>
              </c:extLst>
            </c:dLbl>
            <c:dLbl>
              <c:idx val="46"/>
              <c:delete val="1"/>
              <c:extLst>
                <c:ext xmlns:c15="http://schemas.microsoft.com/office/drawing/2012/chart" uri="{CE6537A1-D6FC-4f65-9D91-7224C49458BB}"/>
                <c:ext xmlns:c16="http://schemas.microsoft.com/office/drawing/2014/chart" uri="{C3380CC4-5D6E-409C-BE32-E72D297353CC}">
                  <c16:uniqueId val="{00000047-B28C-486B-BA1F-D344FB8F0DAF}"/>
                </c:ext>
              </c:extLst>
            </c:dLbl>
            <c:dLbl>
              <c:idx val="47"/>
              <c:delete val="1"/>
              <c:extLst>
                <c:ext xmlns:c15="http://schemas.microsoft.com/office/drawing/2012/chart" uri="{CE6537A1-D6FC-4f65-9D91-7224C49458BB}"/>
                <c:ext xmlns:c16="http://schemas.microsoft.com/office/drawing/2014/chart" uri="{C3380CC4-5D6E-409C-BE32-E72D297353CC}">
                  <c16:uniqueId val="{00000048-B28C-486B-BA1F-D344FB8F0DAF}"/>
                </c:ext>
              </c:extLst>
            </c:dLbl>
            <c:dLbl>
              <c:idx val="48"/>
              <c:delete val="1"/>
              <c:extLst>
                <c:ext xmlns:c15="http://schemas.microsoft.com/office/drawing/2012/chart" uri="{CE6537A1-D6FC-4f65-9D91-7224C49458BB}"/>
                <c:ext xmlns:c16="http://schemas.microsoft.com/office/drawing/2014/chart" uri="{C3380CC4-5D6E-409C-BE32-E72D297353CC}">
                  <c16:uniqueId val="{00000049-B28C-486B-BA1F-D344FB8F0DAF}"/>
                </c:ext>
              </c:extLst>
            </c:dLbl>
            <c:dLbl>
              <c:idx val="49"/>
              <c:delete val="1"/>
              <c:extLst>
                <c:ext xmlns:c15="http://schemas.microsoft.com/office/drawing/2012/chart" uri="{CE6537A1-D6FC-4f65-9D91-7224C49458BB}"/>
                <c:ext xmlns:c16="http://schemas.microsoft.com/office/drawing/2014/chart" uri="{C3380CC4-5D6E-409C-BE32-E72D297353CC}">
                  <c16:uniqueId val="{0000004A-B28C-486B-BA1F-D344FB8F0DAF}"/>
                </c:ext>
              </c:extLst>
            </c:dLbl>
            <c:dLbl>
              <c:idx val="50"/>
              <c:delete val="1"/>
              <c:extLst>
                <c:ext xmlns:c15="http://schemas.microsoft.com/office/drawing/2012/chart" uri="{CE6537A1-D6FC-4f65-9D91-7224C49458BB}"/>
                <c:ext xmlns:c16="http://schemas.microsoft.com/office/drawing/2014/chart" uri="{C3380CC4-5D6E-409C-BE32-E72D297353CC}">
                  <c16:uniqueId val="{0000004B-B28C-486B-BA1F-D344FB8F0DAF}"/>
                </c:ext>
              </c:extLst>
            </c:dLbl>
            <c:dLbl>
              <c:idx val="51"/>
              <c:delete val="1"/>
              <c:extLst>
                <c:ext xmlns:c15="http://schemas.microsoft.com/office/drawing/2012/chart" uri="{CE6537A1-D6FC-4f65-9D91-7224C49458BB}"/>
                <c:ext xmlns:c16="http://schemas.microsoft.com/office/drawing/2014/chart" uri="{C3380CC4-5D6E-409C-BE32-E72D297353CC}">
                  <c16:uniqueId val="{0000004C-B28C-486B-BA1F-D344FB8F0DAF}"/>
                </c:ext>
              </c:extLst>
            </c:dLbl>
            <c:dLbl>
              <c:idx val="52"/>
              <c:delete val="1"/>
              <c:extLst>
                <c:ext xmlns:c15="http://schemas.microsoft.com/office/drawing/2012/chart" uri="{CE6537A1-D6FC-4f65-9D91-7224C49458BB}"/>
                <c:ext xmlns:c16="http://schemas.microsoft.com/office/drawing/2014/chart" uri="{C3380CC4-5D6E-409C-BE32-E72D297353CC}">
                  <c16:uniqueId val="{0000004D-B28C-486B-BA1F-D344FB8F0DAF}"/>
                </c:ext>
              </c:extLst>
            </c:dLbl>
            <c:dLbl>
              <c:idx val="53"/>
              <c:delete val="1"/>
              <c:extLst>
                <c:ext xmlns:c15="http://schemas.microsoft.com/office/drawing/2012/chart" uri="{CE6537A1-D6FC-4f65-9D91-7224C49458BB}"/>
                <c:ext xmlns:c16="http://schemas.microsoft.com/office/drawing/2014/chart" uri="{C3380CC4-5D6E-409C-BE32-E72D297353CC}">
                  <c16:uniqueId val="{0000004E-B28C-486B-BA1F-D344FB8F0DAF}"/>
                </c:ext>
              </c:extLst>
            </c:dLbl>
            <c:dLbl>
              <c:idx val="54"/>
              <c:delete val="1"/>
              <c:extLst>
                <c:ext xmlns:c15="http://schemas.microsoft.com/office/drawing/2012/chart" uri="{CE6537A1-D6FC-4f65-9D91-7224C49458BB}"/>
                <c:ext xmlns:c16="http://schemas.microsoft.com/office/drawing/2014/chart" uri="{C3380CC4-5D6E-409C-BE32-E72D297353CC}">
                  <c16:uniqueId val="{0000004F-B28C-486B-BA1F-D344FB8F0DAF}"/>
                </c:ext>
              </c:extLst>
            </c:dLbl>
            <c:dLbl>
              <c:idx val="55"/>
              <c:delete val="1"/>
              <c:extLst>
                <c:ext xmlns:c15="http://schemas.microsoft.com/office/drawing/2012/chart" uri="{CE6537A1-D6FC-4f65-9D91-7224C49458BB}"/>
                <c:ext xmlns:c16="http://schemas.microsoft.com/office/drawing/2014/chart" uri="{C3380CC4-5D6E-409C-BE32-E72D297353CC}">
                  <c16:uniqueId val="{00000050-B28C-486B-BA1F-D344FB8F0DAF}"/>
                </c:ext>
              </c:extLst>
            </c:dLbl>
            <c:dLbl>
              <c:idx val="56"/>
              <c:delete val="1"/>
              <c:extLst>
                <c:ext xmlns:c15="http://schemas.microsoft.com/office/drawing/2012/chart" uri="{CE6537A1-D6FC-4f65-9D91-7224C49458BB}"/>
                <c:ext xmlns:c16="http://schemas.microsoft.com/office/drawing/2014/chart" uri="{C3380CC4-5D6E-409C-BE32-E72D297353CC}">
                  <c16:uniqueId val="{00000051-B28C-486B-BA1F-D344FB8F0DAF}"/>
                </c:ext>
              </c:extLst>
            </c:dLbl>
            <c:dLbl>
              <c:idx val="57"/>
              <c:delete val="1"/>
              <c:extLst>
                <c:ext xmlns:c15="http://schemas.microsoft.com/office/drawing/2012/chart" uri="{CE6537A1-D6FC-4f65-9D91-7224C49458BB}"/>
                <c:ext xmlns:c16="http://schemas.microsoft.com/office/drawing/2014/chart" uri="{C3380CC4-5D6E-409C-BE32-E72D297353CC}">
                  <c16:uniqueId val="{00000052-B28C-486B-BA1F-D344FB8F0DAF}"/>
                </c:ext>
              </c:extLst>
            </c:dLbl>
            <c:dLbl>
              <c:idx val="58"/>
              <c:delete val="1"/>
              <c:extLst>
                <c:ext xmlns:c15="http://schemas.microsoft.com/office/drawing/2012/chart" uri="{CE6537A1-D6FC-4f65-9D91-7224C49458BB}"/>
                <c:ext xmlns:c16="http://schemas.microsoft.com/office/drawing/2014/chart" uri="{C3380CC4-5D6E-409C-BE32-E72D297353CC}">
                  <c16:uniqueId val="{00000053-B28C-486B-BA1F-D344FB8F0DAF}"/>
                </c:ext>
              </c:extLst>
            </c:dLbl>
            <c:dLbl>
              <c:idx val="59"/>
              <c:delete val="1"/>
              <c:extLst>
                <c:ext xmlns:c15="http://schemas.microsoft.com/office/drawing/2012/chart" uri="{CE6537A1-D6FC-4f65-9D91-7224C49458BB}"/>
                <c:ext xmlns:c16="http://schemas.microsoft.com/office/drawing/2014/chart" uri="{C3380CC4-5D6E-409C-BE32-E72D297353CC}">
                  <c16:uniqueId val="{00000054-B28C-486B-BA1F-D344FB8F0DAF}"/>
                </c:ext>
              </c:extLst>
            </c:dLbl>
            <c:dLbl>
              <c:idx val="60"/>
              <c:delete val="1"/>
              <c:extLst>
                <c:ext xmlns:c15="http://schemas.microsoft.com/office/drawing/2012/chart" uri="{CE6537A1-D6FC-4f65-9D91-7224C49458BB}"/>
                <c:ext xmlns:c16="http://schemas.microsoft.com/office/drawing/2014/chart" uri="{C3380CC4-5D6E-409C-BE32-E72D297353CC}">
                  <c16:uniqueId val="{00000055-B28C-486B-BA1F-D344FB8F0DAF}"/>
                </c:ext>
              </c:extLst>
            </c:dLbl>
            <c:dLbl>
              <c:idx val="61"/>
              <c:delete val="1"/>
              <c:extLst>
                <c:ext xmlns:c15="http://schemas.microsoft.com/office/drawing/2012/chart" uri="{CE6537A1-D6FC-4f65-9D91-7224C49458BB}"/>
                <c:ext xmlns:c16="http://schemas.microsoft.com/office/drawing/2014/chart" uri="{C3380CC4-5D6E-409C-BE32-E72D297353CC}">
                  <c16:uniqueId val="{00000056-B28C-486B-BA1F-D344FB8F0DAF}"/>
                </c:ext>
              </c:extLst>
            </c:dLbl>
            <c:dLbl>
              <c:idx val="62"/>
              <c:delete val="1"/>
              <c:extLst>
                <c:ext xmlns:c15="http://schemas.microsoft.com/office/drawing/2012/chart" uri="{CE6537A1-D6FC-4f65-9D91-7224C49458BB}"/>
                <c:ext xmlns:c16="http://schemas.microsoft.com/office/drawing/2014/chart" uri="{C3380CC4-5D6E-409C-BE32-E72D297353CC}">
                  <c16:uniqueId val="{00000057-B28C-486B-BA1F-D344FB8F0DAF}"/>
                </c:ext>
              </c:extLst>
            </c:dLbl>
            <c:dLbl>
              <c:idx val="63"/>
              <c:delete val="1"/>
              <c:extLst>
                <c:ext xmlns:c15="http://schemas.microsoft.com/office/drawing/2012/chart" uri="{CE6537A1-D6FC-4f65-9D91-7224C49458BB}"/>
                <c:ext xmlns:c16="http://schemas.microsoft.com/office/drawing/2014/chart" uri="{C3380CC4-5D6E-409C-BE32-E72D297353CC}">
                  <c16:uniqueId val="{00000058-B28C-486B-BA1F-D344FB8F0DAF}"/>
                </c:ext>
              </c:extLst>
            </c:dLbl>
            <c:dLbl>
              <c:idx val="64"/>
              <c:delete val="1"/>
              <c:extLst>
                <c:ext xmlns:c15="http://schemas.microsoft.com/office/drawing/2012/chart" uri="{CE6537A1-D6FC-4f65-9D91-7224C49458BB}"/>
                <c:ext xmlns:c16="http://schemas.microsoft.com/office/drawing/2014/chart" uri="{C3380CC4-5D6E-409C-BE32-E72D297353CC}">
                  <c16:uniqueId val="{00000059-B28C-486B-BA1F-D344FB8F0DAF}"/>
                </c:ext>
              </c:extLst>
            </c:dLbl>
            <c:dLbl>
              <c:idx val="65"/>
              <c:delete val="1"/>
              <c:extLst>
                <c:ext xmlns:c15="http://schemas.microsoft.com/office/drawing/2012/chart" uri="{CE6537A1-D6FC-4f65-9D91-7224C49458BB}"/>
                <c:ext xmlns:c16="http://schemas.microsoft.com/office/drawing/2014/chart" uri="{C3380CC4-5D6E-409C-BE32-E72D297353CC}">
                  <c16:uniqueId val="{0000005A-B28C-486B-BA1F-D344FB8F0DAF}"/>
                </c:ext>
              </c:extLst>
            </c:dLbl>
            <c:spPr>
              <a:noFill/>
              <a:ln>
                <a:noFill/>
              </a:ln>
              <a:effectLst/>
            </c:spPr>
            <c:txPr>
              <a:bodyPr rot="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Calculation!$S$19:$CF$19</c:f>
              <c:numCache>
                <c:formatCode>General</c:formatCode>
                <c:ptCount val="6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numCache>
            </c:numRef>
          </c:cat>
          <c:val>
            <c:numRef>
              <c:f>Calculation!$S$23:$CF$23</c:f>
              <c:numCache>
                <c:formatCode>0.0</c:formatCode>
                <c:ptCount val="66"/>
                <c:pt idx="0">
                  <c:v>43.881071861289698</c:v>
                </c:pt>
                <c:pt idx="1">
                  <c:v>43.881071861289698</c:v>
                </c:pt>
                <c:pt idx="2">
                  <c:v>43.881071861289698</c:v>
                </c:pt>
                <c:pt idx="3">
                  <c:v>43.881071861289698</c:v>
                </c:pt>
                <c:pt idx="4">
                  <c:v>43.881071861289698</c:v>
                </c:pt>
                <c:pt idx="5">
                  <c:v>43.881071861289698</c:v>
                </c:pt>
                <c:pt idx="6">
                  <c:v>43.881071861289698</c:v>
                </c:pt>
                <c:pt idx="7">
                  <c:v>43.881071861289698</c:v>
                </c:pt>
                <c:pt idx="8">
                  <c:v>43.881071861289698</c:v>
                </c:pt>
                <c:pt idx="9">
                  <c:v>43.881071861289698</c:v>
                </c:pt>
                <c:pt idx="10">
                  <c:v>43.881071861289698</c:v>
                </c:pt>
                <c:pt idx="11">
                  <c:v>43.881071861289698</c:v>
                </c:pt>
                <c:pt idx="12">
                  <c:v>43.881071861289698</c:v>
                </c:pt>
                <c:pt idx="13">
                  <c:v>43.881071861289698</c:v>
                </c:pt>
                <c:pt idx="14">
                  <c:v>43.881071861289698</c:v>
                </c:pt>
                <c:pt idx="15">
                  <c:v>43.881071861289698</c:v>
                </c:pt>
                <c:pt idx="16">
                  <c:v>43.881071861289698</c:v>
                </c:pt>
                <c:pt idx="17">
                  <c:v>43.881071861289698</c:v>
                </c:pt>
                <c:pt idx="18">
                  <c:v>43.881071861289698</c:v>
                </c:pt>
                <c:pt idx="19">
                  <c:v>43.881071861289698</c:v>
                </c:pt>
                <c:pt idx="20">
                  <c:v>43.881071861289698</c:v>
                </c:pt>
                <c:pt idx="21">
                  <c:v>43.881071861289698</c:v>
                </c:pt>
                <c:pt idx="22">
                  <c:v>43.881071861289698</c:v>
                </c:pt>
                <c:pt idx="23">
                  <c:v>43.881071861289698</c:v>
                </c:pt>
                <c:pt idx="24">
                  <c:v>43.881071861289698</c:v>
                </c:pt>
                <c:pt idx="25">
                  <c:v>43.881071861289698</c:v>
                </c:pt>
                <c:pt idx="26">
                  <c:v>43.881071861289698</c:v>
                </c:pt>
                <c:pt idx="27">
                  <c:v>43.881071861289698</c:v>
                </c:pt>
                <c:pt idx="28">
                  <c:v>43.881071861289698</c:v>
                </c:pt>
                <c:pt idx="29">
                  <c:v>43.881071861289698</c:v>
                </c:pt>
                <c:pt idx="30">
                  <c:v>43.881071861289698</c:v>
                </c:pt>
                <c:pt idx="31">
                  <c:v>43.881071861289698</c:v>
                </c:pt>
                <c:pt idx="32">
                  <c:v>43.881071861289698</c:v>
                </c:pt>
                <c:pt idx="33">
                  <c:v>43.881071861289698</c:v>
                </c:pt>
                <c:pt idx="34">
                  <c:v>43.881071861289698</c:v>
                </c:pt>
                <c:pt idx="35">
                  <c:v>43.881071861289698</c:v>
                </c:pt>
                <c:pt idx="36">
                  <c:v>43.881071861289698</c:v>
                </c:pt>
                <c:pt idx="37">
                  <c:v>43.881071861289698</c:v>
                </c:pt>
                <c:pt idx="38">
                  <c:v>43.881071861289698</c:v>
                </c:pt>
                <c:pt idx="39">
                  <c:v>43.881071861289698</c:v>
                </c:pt>
                <c:pt idx="40">
                  <c:v>43.881071861289698</c:v>
                </c:pt>
                <c:pt idx="41">
                  <c:v>43.881071861289698</c:v>
                </c:pt>
                <c:pt idx="42">
                  <c:v>43.881071861289698</c:v>
                </c:pt>
                <c:pt idx="43">
                  <c:v>43.881071861289698</c:v>
                </c:pt>
                <c:pt idx="44">
                  <c:v>43.881071861289698</c:v>
                </c:pt>
                <c:pt idx="45">
                  <c:v>43.881071861289698</c:v>
                </c:pt>
                <c:pt idx="46">
                  <c:v>43.881071861289698</c:v>
                </c:pt>
                <c:pt idx="47">
                  <c:v>43.881071861289698</c:v>
                </c:pt>
                <c:pt idx="48">
                  <c:v>43.881071861289698</c:v>
                </c:pt>
                <c:pt idx="49">
                  <c:v>43.881071861289698</c:v>
                </c:pt>
                <c:pt idx="50">
                  <c:v>43.881071861289698</c:v>
                </c:pt>
                <c:pt idx="51">
                  <c:v>43.881071861289698</c:v>
                </c:pt>
                <c:pt idx="52">
                  <c:v>43.881071861289698</c:v>
                </c:pt>
                <c:pt idx="53">
                  <c:v>43.881071861289698</c:v>
                </c:pt>
                <c:pt idx="54">
                  <c:v>43.881071861289698</c:v>
                </c:pt>
                <c:pt idx="55">
                  <c:v>43.881071861289698</c:v>
                </c:pt>
                <c:pt idx="56">
                  <c:v>43.881071861289698</c:v>
                </c:pt>
                <c:pt idx="57">
                  <c:v>43.881071861289698</c:v>
                </c:pt>
                <c:pt idx="58">
                  <c:v>43.881071861289698</c:v>
                </c:pt>
                <c:pt idx="59">
                  <c:v>43.881071861289698</c:v>
                </c:pt>
                <c:pt idx="60">
                  <c:v>43.881071861289698</c:v>
                </c:pt>
                <c:pt idx="61">
                  <c:v>43.881071861289698</c:v>
                </c:pt>
                <c:pt idx="62">
                  <c:v>43.881071861289698</c:v>
                </c:pt>
                <c:pt idx="63">
                  <c:v>43.881071861289698</c:v>
                </c:pt>
                <c:pt idx="64">
                  <c:v>43.881071861289698</c:v>
                </c:pt>
                <c:pt idx="65">
                  <c:v>43.881071861289698</c:v>
                </c:pt>
              </c:numCache>
            </c:numRef>
          </c:val>
          <c:smooth val="1"/>
          <c:extLst>
            <c:ext xmlns:c16="http://schemas.microsoft.com/office/drawing/2014/chart" uri="{C3380CC4-5D6E-409C-BE32-E72D297353CC}">
              <c16:uniqueId val="{000000B1-D548-4742-A9DE-DC07D6F14658}"/>
            </c:ext>
          </c:extLst>
        </c:ser>
        <c:ser>
          <c:idx val="1"/>
          <c:order val="1"/>
          <c:tx>
            <c:strRef>
              <c:f>Calculation!$R$22</c:f>
              <c:strCache>
                <c:ptCount val="1"/>
                <c:pt idx="0">
                  <c:v>World</c:v>
                </c:pt>
              </c:strCache>
            </c:strRef>
          </c:tx>
          <c:spPr>
            <a:ln w="34925" cap="rnd">
              <a:solidFill>
                <a:schemeClr val="bg1">
                  <a:lumMod val="50000"/>
                </a:schemeClr>
              </a:solidFill>
              <a:round/>
            </a:ln>
            <a:effectLst>
              <a:outerShdw blurRad="57150" dist="19050" dir="5400000" algn="ctr" rotWithShape="0">
                <a:srgbClr val="000000">
                  <a:alpha val="63000"/>
                </a:srgbClr>
              </a:outerShdw>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59-D548-4742-A9DE-DC07D6F14658}"/>
                </c:ext>
              </c:extLst>
            </c:dLbl>
            <c:dLbl>
              <c:idx val="1"/>
              <c:delete val="1"/>
              <c:extLst>
                <c:ext xmlns:c15="http://schemas.microsoft.com/office/drawing/2012/chart" uri="{CE6537A1-D6FC-4f65-9D91-7224C49458BB}"/>
                <c:ext xmlns:c16="http://schemas.microsoft.com/office/drawing/2014/chart" uri="{C3380CC4-5D6E-409C-BE32-E72D297353CC}">
                  <c16:uniqueId val="{0000005A-D548-4742-A9DE-DC07D6F14658}"/>
                </c:ext>
              </c:extLst>
            </c:dLbl>
            <c:dLbl>
              <c:idx val="2"/>
              <c:delete val="1"/>
              <c:extLst>
                <c:ext xmlns:c15="http://schemas.microsoft.com/office/drawing/2012/chart" uri="{CE6537A1-D6FC-4f65-9D91-7224C49458BB}"/>
                <c:ext xmlns:c16="http://schemas.microsoft.com/office/drawing/2014/chart" uri="{C3380CC4-5D6E-409C-BE32-E72D297353CC}">
                  <c16:uniqueId val="{0000005B-D548-4742-A9DE-DC07D6F14658}"/>
                </c:ext>
              </c:extLst>
            </c:dLbl>
            <c:dLbl>
              <c:idx val="3"/>
              <c:delete val="1"/>
              <c:extLst>
                <c:ext xmlns:c15="http://schemas.microsoft.com/office/drawing/2012/chart" uri="{CE6537A1-D6FC-4f65-9D91-7224C49458BB}"/>
                <c:ext xmlns:c16="http://schemas.microsoft.com/office/drawing/2014/chart" uri="{C3380CC4-5D6E-409C-BE32-E72D297353CC}">
                  <c16:uniqueId val="{0000005C-D548-4742-A9DE-DC07D6F14658}"/>
                </c:ext>
              </c:extLst>
            </c:dLbl>
            <c:dLbl>
              <c:idx val="4"/>
              <c:delete val="1"/>
              <c:extLst>
                <c:ext xmlns:c15="http://schemas.microsoft.com/office/drawing/2012/chart" uri="{CE6537A1-D6FC-4f65-9D91-7224C49458BB}"/>
                <c:ext xmlns:c16="http://schemas.microsoft.com/office/drawing/2014/chart" uri="{C3380CC4-5D6E-409C-BE32-E72D297353CC}">
                  <c16:uniqueId val="{0000005D-D548-4742-A9DE-DC07D6F14658}"/>
                </c:ext>
              </c:extLst>
            </c:dLbl>
            <c:dLbl>
              <c:idx val="5"/>
              <c:delete val="1"/>
              <c:extLst>
                <c:ext xmlns:c15="http://schemas.microsoft.com/office/drawing/2012/chart" uri="{CE6537A1-D6FC-4f65-9D91-7224C49458BB}"/>
                <c:ext xmlns:c16="http://schemas.microsoft.com/office/drawing/2014/chart" uri="{C3380CC4-5D6E-409C-BE32-E72D297353CC}">
                  <c16:uniqueId val="{0000005E-D548-4742-A9DE-DC07D6F14658}"/>
                </c:ext>
              </c:extLst>
            </c:dLbl>
            <c:dLbl>
              <c:idx val="6"/>
              <c:delete val="1"/>
              <c:extLst>
                <c:ext xmlns:c15="http://schemas.microsoft.com/office/drawing/2012/chart" uri="{CE6537A1-D6FC-4f65-9D91-7224C49458BB}"/>
                <c:ext xmlns:c16="http://schemas.microsoft.com/office/drawing/2014/chart" uri="{C3380CC4-5D6E-409C-BE32-E72D297353CC}">
                  <c16:uniqueId val="{0000005F-D548-4742-A9DE-DC07D6F14658}"/>
                </c:ext>
              </c:extLst>
            </c:dLbl>
            <c:dLbl>
              <c:idx val="7"/>
              <c:delete val="1"/>
              <c:extLst>
                <c:ext xmlns:c15="http://schemas.microsoft.com/office/drawing/2012/chart" uri="{CE6537A1-D6FC-4f65-9D91-7224C49458BB}"/>
                <c:ext xmlns:c16="http://schemas.microsoft.com/office/drawing/2014/chart" uri="{C3380CC4-5D6E-409C-BE32-E72D297353CC}">
                  <c16:uniqueId val="{00000060-D548-4742-A9DE-DC07D6F14658}"/>
                </c:ext>
              </c:extLst>
            </c:dLbl>
            <c:dLbl>
              <c:idx val="8"/>
              <c:delete val="1"/>
              <c:extLst>
                <c:ext xmlns:c15="http://schemas.microsoft.com/office/drawing/2012/chart" uri="{CE6537A1-D6FC-4f65-9D91-7224C49458BB}"/>
                <c:ext xmlns:c16="http://schemas.microsoft.com/office/drawing/2014/chart" uri="{C3380CC4-5D6E-409C-BE32-E72D297353CC}">
                  <c16:uniqueId val="{00000061-D548-4742-A9DE-DC07D6F14658}"/>
                </c:ext>
              </c:extLst>
            </c:dLbl>
            <c:dLbl>
              <c:idx val="9"/>
              <c:delete val="1"/>
              <c:extLst>
                <c:ext xmlns:c15="http://schemas.microsoft.com/office/drawing/2012/chart" uri="{CE6537A1-D6FC-4f65-9D91-7224C49458BB}"/>
                <c:ext xmlns:c16="http://schemas.microsoft.com/office/drawing/2014/chart" uri="{C3380CC4-5D6E-409C-BE32-E72D297353CC}">
                  <c16:uniqueId val="{00000062-D548-4742-A9DE-DC07D6F14658}"/>
                </c:ext>
              </c:extLst>
            </c:dLbl>
            <c:dLbl>
              <c:idx val="10"/>
              <c:delete val="1"/>
              <c:extLst>
                <c:ext xmlns:c15="http://schemas.microsoft.com/office/drawing/2012/chart" uri="{CE6537A1-D6FC-4f65-9D91-7224C49458BB}"/>
                <c:ext xmlns:c16="http://schemas.microsoft.com/office/drawing/2014/chart" uri="{C3380CC4-5D6E-409C-BE32-E72D297353CC}">
                  <c16:uniqueId val="{00000063-D548-4742-A9DE-DC07D6F14658}"/>
                </c:ext>
              </c:extLst>
            </c:dLbl>
            <c:dLbl>
              <c:idx val="11"/>
              <c:delete val="1"/>
              <c:extLst>
                <c:ext xmlns:c15="http://schemas.microsoft.com/office/drawing/2012/chart" uri="{CE6537A1-D6FC-4f65-9D91-7224C49458BB}"/>
                <c:ext xmlns:c16="http://schemas.microsoft.com/office/drawing/2014/chart" uri="{C3380CC4-5D6E-409C-BE32-E72D297353CC}">
                  <c16:uniqueId val="{00000064-D548-4742-A9DE-DC07D6F14658}"/>
                </c:ext>
              </c:extLst>
            </c:dLbl>
            <c:dLbl>
              <c:idx val="12"/>
              <c:delete val="1"/>
              <c:extLst>
                <c:ext xmlns:c15="http://schemas.microsoft.com/office/drawing/2012/chart" uri="{CE6537A1-D6FC-4f65-9D91-7224C49458BB}"/>
                <c:ext xmlns:c16="http://schemas.microsoft.com/office/drawing/2014/chart" uri="{C3380CC4-5D6E-409C-BE32-E72D297353CC}">
                  <c16:uniqueId val="{00000065-D548-4742-A9DE-DC07D6F14658}"/>
                </c:ext>
              </c:extLst>
            </c:dLbl>
            <c:dLbl>
              <c:idx val="13"/>
              <c:delete val="1"/>
              <c:extLst>
                <c:ext xmlns:c15="http://schemas.microsoft.com/office/drawing/2012/chart" uri="{CE6537A1-D6FC-4f65-9D91-7224C49458BB}"/>
                <c:ext xmlns:c16="http://schemas.microsoft.com/office/drawing/2014/chart" uri="{C3380CC4-5D6E-409C-BE32-E72D297353CC}">
                  <c16:uniqueId val="{00000066-D548-4742-A9DE-DC07D6F14658}"/>
                </c:ext>
              </c:extLst>
            </c:dLbl>
            <c:dLbl>
              <c:idx val="14"/>
              <c:delete val="1"/>
              <c:extLst>
                <c:ext xmlns:c15="http://schemas.microsoft.com/office/drawing/2012/chart" uri="{CE6537A1-D6FC-4f65-9D91-7224C49458BB}"/>
                <c:ext xmlns:c16="http://schemas.microsoft.com/office/drawing/2014/chart" uri="{C3380CC4-5D6E-409C-BE32-E72D297353CC}">
                  <c16:uniqueId val="{00000067-D548-4742-A9DE-DC07D6F14658}"/>
                </c:ext>
              </c:extLst>
            </c:dLbl>
            <c:dLbl>
              <c:idx val="15"/>
              <c:delete val="1"/>
              <c:extLst>
                <c:ext xmlns:c15="http://schemas.microsoft.com/office/drawing/2012/chart" uri="{CE6537A1-D6FC-4f65-9D91-7224C49458BB}"/>
                <c:ext xmlns:c16="http://schemas.microsoft.com/office/drawing/2014/chart" uri="{C3380CC4-5D6E-409C-BE32-E72D297353CC}">
                  <c16:uniqueId val="{00000068-D548-4742-A9DE-DC07D6F14658}"/>
                </c:ext>
              </c:extLst>
            </c:dLbl>
            <c:dLbl>
              <c:idx val="16"/>
              <c:layout>
                <c:manualLayout>
                  <c:x val="-8.6078184941255756E-2"/>
                  <c:y val="5.9389764925260422E-2"/>
                </c:manualLayout>
              </c:layout>
              <c:spPr>
                <a:noFill/>
                <a:ln>
                  <a:noFill/>
                </a:ln>
                <a:effectLst/>
              </c:spPr>
              <c:txPr>
                <a:bodyPr rot="0" spcFirstLastPara="1" vertOverflow="ellipsis" vert="horz" wrap="square" anchor="ctr" anchorCtr="1"/>
                <a:lstStyle/>
                <a:p>
                  <a:pPr>
                    <a:defRPr sz="1100" b="0" i="0" u="none" strike="noStrike" kern="1200" baseline="0">
                      <a:solidFill>
                        <a:schemeClr val="bg1">
                          <a:lumMod val="65000"/>
                        </a:schemeClr>
                      </a:solidFill>
                      <a:latin typeface="+mn-lt"/>
                      <a:ea typeface="+mn-ea"/>
                      <a:cs typeface="+mn-cs"/>
                    </a:defRPr>
                  </a:pPr>
                  <a:endParaRPr lang="da-DK"/>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9-D548-4742-A9DE-DC07D6F14658}"/>
                </c:ext>
              </c:extLst>
            </c:dLbl>
            <c:dLbl>
              <c:idx val="17"/>
              <c:delete val="1"/>
              <c:extLst>
                <c:ext xmlns:c15="http://schemas.microsoft.com/office/drawing/2012/chart" uri="{CE6537A1-D6FC-4f65-9D91-7224C49458BB}"/>
                <c:ext xmlns:c16="http://schemas.microsoft.com/office/drawing/2014/chart" uri="{C3380CC4-5D6E-409C-BE32-E72D297353CC}">
                  <c16:uniqueId val="{0000006A-D548-4742-A9DE-DC07D6F14658}"/>
                </c:ext>
              </c:extLst>
            </c:dLbl>
            <c:dLbl>
              <c:idx val="18"/>
              <c:delete val="1"/>
              <c:extLst>
                <c:ext xmlns:c15="http://schemas.microsoft.com/office/drawing/2012/chart" uri="{CE6537A1-D6FC-4f65-9D91-7224C49458BB}"/>
                <c:ext xmlns:c16="http://schemas.microsoft.com/office/drawing/2014/chart" uri="{C3380CC4-5D6E-409C-BE32-E72D297353CC}">
                  <c16:uniqueId val="{0000006B-D548-4742-A9DE-DC07D6F14658}"/>
                </c:ext>
              </c:extLst>
            </c:dLbl>
            <c:dLbl>
              <c:idx val="19"/>
              <c:delete val="1"/>
              <c:extLst>
                <c:ext xmlns:c15="http://schemas.microsoft.com/office/drawing/2012/chart" uri="{CE6537A1-D6FC-4f65-9D91-7224C49458BB}"/>
                <c:ext xmlns:c16="http://schemas.microsoft.com/office/drawing/2014/chart" uri="{C3380CC4-5D6E-409C-BE32-E72D297353CC}">
                  <c16:uniqueId val="{0000006C-D548-4742-A9DE-DC07D6F14658}"/>
                </c:ext>
              </c:extLst>
            </c:dLbl>
            <c:dLbl>
              <c:idx val="20"/>
              <c:delete val="1"/>
              <c:extLst>
                <c:ext xmlns:c15="http://schemas.microsoft.com/office/drawing/2012/chart" uri="{CE6537A1-D6FC-4f65-9D91-7224C49458BB}"/>
                <c:ext xmlns:c16="http://schemas.microsoft.com/office/drawing/2014/chart" uri="{C3380CC4-5D6E-409C-BE32-E72D297353CC}">
                  <c16:uniqueId val="{0000006D-D548-4742-A9DE-DC07D6F14658}"/>
                </c:ext>
              </c:extLst>
            </c:dLbl>
            <c:dLbl>
              <c:idx val="21"/>
              <c:delete val="1"/>
              <c:extLst>
                <c:ext xmlns:c15="http://schemas.microsoft.com/office/drawing/2012/chart" uri="{CE6537A1-D6FC-4f65-9D91-7224C49458BB}"/>
                <c:ext xmlns:c16="http://schemas.microsoft.com/office/drawing/2014/chart" uri="{C3380CC4-5D6E-409C-BE32-E72D297353CC}">
                  <c16:uniqueId val="{00000004-DC2D-4587-A581-CE9B425FD114}"/>
                </c:ext>
              </c:extLst>
            </c:dLbl>
            <c:dLbl>
              <c:idx val="22"/>
              <c:delete val="1"/>
              <c:extLst>
                <c:ext xmlns:c15="http://schemas.microsoft.com/office/drawing/2012/chart" uri="{CE6537A1-D6FC-4f65-9D91-7224C49458BB}"/>
                <c:ext xmlns:c16="http://schemas.microsoft.com/office/drawing/2014/chart" uri="{C3380CC4-5D6E-409C-BE32-E72D297353CC}">
                  <c16:uniqueId val="{00000003-DC2D-4587-A581-CE9B425FD114}"/>
                </c:ext>
              </c:extLst>
            </c:dLbl>
            <c:spPr>
              <a:noFill/>
              <a:ln>
                <a:noFill/>
              </a:ln>
              <a:effectLst/>
            </c:spPr>
            <c:txPr>
              <a:bodyPr rot="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numRef>
              <c:f>Calculation!$S$19:$CF$19</c:f>
              <c:numCache>
                <c:formatCode>General</c:formatCode>
                <c:ptCount val="6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numCache>
            </c:numRef>
          </c:cat>
          <c:val>
            <c:numRef>
              <c:f>Calculation!$S$22:$AO$22</c:f>
              <c:numCache>
                <c:formatCode>0.0</c:formatCode>
                <c:ptCount val="23"/>
                <c:pt idx="0">
                  <c:v>4.1704622804775999</c:v>
                </c:pt>
                <c:pt idx="1">
                  <c:v>4.1690095846992996</c:v>
                </c:pt>
                <c:pt idx="2">
                  <c:v>4.1812330634258998</c:v>
                </c:pt>
                <c:pt idx="3">
                  <c:v>4.3202642487440999</c:v>
                </c:pt>
                <c:pt idx="4">
                  <c:v>4.4655914904665996</c:v>
                </c:pt>
                <c:pt idx="5">
                  <c:v>4.5752768051463004</c:v>
                </c:pt>
                <c:pt idx="6">
                  <c:v>4.6726776293008001</c:v>
                </c:pt>
                <c:pt idx="7">
                  <c:v>4.7894869387041004</c:v>
                </c:pt>
                <c:pt idx="8">
                  <c:v>4.7593287802336999</c:v>
                </c:pt>
                <c:pt idx="9">
                  <c:v>4.6415611649667996</c:v>
                </c:pt>
                <c:pt idx="10">
                  <c:v>4.8656462300185002</c:v>
                </c:pt>
                <c:pt idx="11">
                  <c:v>4.9579963159528999</c:v>
                </c:pt>
                <c:pt idx="12">
                  <c:v>4.9645502941034998</c:v>
                </c:pt>
                <c:pt idx="13">
                  <c:v>5.0011591126284998</c:v>
                </c:pt>
                <c:pt idx="14">
                  <c:v>4.9735941734758002</c:v>
                </c:pt>
                <c:pt idx="15">
                  <c:v>4.8989087833982996</c:v>
                </c:pt>
                <c:pt idx="16">
                  <c:v>4.8569502520838004</c:v>
                </c:pt>
                <c:pt idx="17">
                  <c:v>4.8875151227701998</c:v>
                </c:pt>
                <c:pt idx="18">
                  <c:v>4.9581755104407996</c:v>
                </c:pt>
                <c:pt idx="19">
                  <c:v>4.9048393385348996</c:v>
                </c:pt>
                <c:pt idx="20">
                  <c:v>4.6127064403205003</c:v>
                </c:pt>
                <c:pt idx="21">
                  <c:v>4.8359329402592</c:v>
                </c:pt>
                <c:pt idx="22">
                  <c:v>4.8432033426265004</c:v>
                </c:pt>
              </c:numCache>
            </c:numRef>
          </c:val>
          <c:smooth val="1"/>
          <c:extLst>
            <c:ext xmlns:c16="http://schemas.microsoft.com/office/drawing/2014/chart" uri="{C3380CC4-5D6E-409C-BE32-E72D297353CC}">
              <c16:uniqueId val="{0000009B-D548-4742-A9DE-DC07D6F14658}"/>
            </c:ext>
          </c:extLst>
        </c:ser>
        <c:ser>
          <c:idx val="2"/>
          <c:order val="2"/>
          <c:tx>
            <c:strRef>
              <c:f>Calculation!$R$21</c:f>
              <c:strCache>
                <c:ptCount val="1"/>
                <c:pt idx="0">
                  <c:v>Free Level</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43-D548-4742-A9DE-DC07D6F14658}"/>
                </c:ext>
              </c:extLst>
            </c:dLbl>
            <c:dLbl>
              <c:idx val="1"/>
              <c:delete val="1"/>
              <c:extLst>
                <c:ext xmlns:c15="http://schemas.microsoft.com/office/drawing/2012/chart" uri="{CE6537A1-D6FC-4f65-9D91-7224C49458BB}"/>
                <c:ext xmlns:c16="http://schemas.microsoft.com/office/drawing/2014/chart" uri="{C3380CC4-5D6E-409C-BE32-E72D297353CC}">
                  <c16:uniqueId val="{00000044-D548-4742-A9DE-DC07D6F14658}"/>
                </c:ext>
              </c:extLst>
            </c:dLbl>
            <c:dLbl>
              <c:idx val="2"/>
              <c:delete val="1"/>
              <c:extLst>
                <c:ext xmlns:c15="http://schemas.microsoft.com/office/drawing/2012/chart" uri="{CE6537A1-D6FC-4f65-9D91-7224C49458BB}"/>
                <c:ext xmlns:c16="http://schemas.microsoft.com/office/drawing/2014/chart" uri="{C3380CC4-5D6E-409C-BE32-E72D297353CC}">
                  <c16:uniqueId val="{00000045-D548-4742-A9DE-DC07D6F14658}"/>
                </c:ext>
              </c:extLst>
            </c:dLbl>
            <c:dLbl>
              <c:idx val="3"/>
              <c:delete val="1"/>
              <c:extLst>
                <c:ext xmlns:c15="http://schemas.microsoft.com/office/drawing/2012/chart" uri="{CE6537A1-D6FC-4f65-9D91-7224C49458BB}"/>
                <c:ext xmlns:c16="http://schemas.microsoft.com/office/drawing/2014/chart" uri="{C3380CC4-5D6E-409C-BE32-E72D297353CC}">
                  <c16:uniqueId val="{00000046-D548-4742-A9DE-DC07D6F14658}"/>
                </c:ext>
              </c:extLst>
            </c:dLbl>
            <c:dLbl>
              <c:idx val="4"/>
              <c:delete val="1"/>
              <c:extLst>
                <c:ext xmlns:c15="http://schemas.microsoft.com/office/drawing/2012/chart" uri="{CE6537A1-D6FC-4f65-9D91-7224C49458BB}"/>
                <c:ext xmlns:c16="http://schemas.microsoft.com/office/drawing/2014/chart" uri="{C3380CC4-5D6E-409C-BE32-E72D297353CC}">
                  <c16:uniqueId val="{00000047-D548-4742-A9DE-DC07D6F14658}"/>
                </c:ext>
              </c:extLst>
            </c:dLbl>
            <c:dLbl>
              <c:idx val="5"/>
              <c:delete val="1"/>
              <c:extLst>
                <c:ext xmlns:c15="http://schemas.microsoft.com/office/drawing/2012/chart" uri="{CE6537A1-D6FC-4f65-9D91-7224C49458BB}"/>
                <c:ext xmlns:c16="http://schemas.microsoft.com/office/drawing/2014/chart" uri="{C3380CC4-5D6E-409C-BE32-E72D297353CC}">
                  <c16:uniqueId val="{00000048-D548-4742-A9DE-DC07D6F14658}"/>
                </c:ext>
              </c:extLst>
            </c:dLbl>
            <c:dLbl>
              <c:idx val="6"/>
              <c:delete val="1"/>
              <c:extLst>
                <c:ext xmlns:c15="http://schemas.microsoft.com/office/drawing/2012/chart" uri="{CE6537A1-D6FC-4f65-9D91-7224C49458BB}"/>
                <c:ext xmlns:c16="http://schemas.microsoft.com/office/drawing/2014/chart" uri="{C3380CC4-5D6E-409C-BE32-E72D297353CC}">
                  <c16:uniqueId val="{00000049-D548-4742-A9DE-DC07D6F14658}"/>
                </c:ext>
              </c:extLst>
            </c:dLbl>
            <c:dLbl>
              <c:idx val="7"/>
              <c:delete val="1"/>
              <c:extLst>
                <c:ext xmlns:c15="http://schemas.microsoft.com/office/drawing/2012/chart" uri="{CE6537A1-D6FC-4f65-9D91-7224C49458BB}"/>
                <c:ext xmlns:c16="http://schemas.microsoft.com/office/drawing/2014/chart" uri="{C3380CC4-5D6E-409C-BE32-E72D297353CC}">
                  <c16:uniqueId val="{0000004A-D548-4742-A9DE-DC07D6F14658}"/>
                </c:ext>
              </c:extLst>
            </c:dLbl>
            <c:dLbl>
              <c:idx val="8"/>
              <c:delete val="1"/>
              <c:extLst>
                <c:ext xmlns:c15="http://schemas.microsoft.com/office/drawing/2012/chart" uri="{CE6537A1-D6FC-4f65-9D91-7224C49458BB}"/>
                <c:ext xmlns:c16="http://schemas.microsoft.com/office/drawing/2014/chart" uri="{C3380CC4-5D6E-409C-BE32-E72D297353CC}">
                  <c16:uniqueId val="{0000004B-D548-4742-A9DE-DC07D6F14658}"/>
                </c:ext>
              </c:extLst>
            </c:dLbl>
            <c:dLbl>
              <c:idx val="9"/>
              <c:delete val="1"/>
              <c:extLst>
                <c:ext xmlns:c15="http://schemas.microsoft.com/office/drawing/2012/chart" uri="{CE6537A1-D6FC-4f65-9D91-7224C49458BB}"/>
                <c:ext xmlns:c16="http://schemas.microsoft.com/office/drawing/2014/chart" uri="{C3380CC4-5D6E-409C-BE32-E72D297353CC}">
                  <c16:uniqueId val="{0000004C-D548-4742-A9DE-DC07D6F14658}"/>
                </c:ext>
              </c:extLst>
            </c:dLbl>
            <c:dLbl>
              <c:idx val="10"/>
              <c:delete val="1"/>
              <c:extLst>
                <c:ext xmlns:c15="http://schemas.microsoft.com/office/drawing/2012/chart" uri="{CE6537A1-D6FC-4f65-9D91-7224C49458BB}"/>
                <c:ext xmlns:c16="http://schemas.microsoft.com/office/drawing/2014/chart" uri="{C3380CC4-5D6E-409C-BE32-E72D297353CC}">
                  <c16:uniqueId val="{0000004D-D548-4742-A9DE-DC07D6F14658}"/>
                </c:ext>
              </c:extLst>
            </c:dLbl>
            <c:dLbl>
              <c:idx val="11"/>
              <c:delete val="1"/>
              <c:extLst>
                <c:ext xmlns:c15="http://schemas.microsoft.com/office/drawing/2012/chart" uri="{CE6537A1-D6FC-4f65-9D91-7224C49458BB}"/>
                <c:ext xmlns:c16="http://schemas.microsoft.com/office/drawing/2014/chart" uri="{C3380CC4-5D6E-409C-BE32-E72D297353CC}">
                  <c16:uniqueId val="{0000004E-D548-4742-A9DE-DC07D6F14658}"/>
                </c:ext>
              </c:extLst>
            </c:dLbl>
            <c:dLbl>
              <c:idx val="12"/>
              <c:delete val="1"/>
              <c:extLst>
                <c:ext xmlns:c15="http://schemas.microsoft.com/office/drawing/2012/chart" uri="{CE6537A1-D6FC-4f65-9D91-7224C49458BB}"/>
                <c:ext xmlns:c16="http://schemas.microsoft.com/office/drawing/2014/chart" uri="{C3380CC4-5D6E-409C-BE32-E72D297353CC}">
                  <c16:uniqueId val="{0000004F-D548-4742-A9DE-DC07D6F14658}"/>
                </c:ext>
              </c:extLst>
            </c:dLbl>
            <c:dLbl>
              <c:idx val="13"/>
              <c:delete val="1"/>
              <c:extLst>
                <c:ext xmlns:c15="http://schemas.microsoft.com/office/drawing/2012/chart" uri="{CE6537A1-D6FC-4f65-9D91-7224C49458BB}"/>
                <c:ext xmlns:c16="http://schemas.microsoft.com/office/drawing/2014/chart" uri="{C3380CC4-5D6E-409C-BE32-E72D297353CC}">
                  <c16:uniqueId val="{00000050-D548-4742-A9DE-DC07D6F14658}"/>
                </c:ext>
              </c:extLst>
            </c:dLbl>
            <c:dLbl>
              <c:idx val="14"/>
              <c:delete val="1"/>
              <c:extLst>
                <c:ext xmlns:c15="http://schemas.microsoft.com/office/drawing/2012/chart" uri="{CE6537A1-D6FC-4f65-9D91-7224C49458BB}"/>
                <c:ext xmlns:c16="http://schemas.microsoft.com/office/drawing/2014/chart" uri="{C3380CC4-5D6E-409C-BE32-E72D297353CC}">
                  <c16:uniqueId val="{00000051-D548-4742-A9DE-DC07D6F14658}"/>
                </c:ext>
              </c:extLst>
            </c:dLbl>
            <c:dLbl>
              <c:idx val="15"/>
              <c:delete val="1"/>
              <c:extLst>
                <c:ext xmlns:c15="http://schemas.microsoft.com/office/drawing/2012/chart" uri="{CE6537A1-D6FC-4f65-9D91-7224C49458BB}"/>
                <c:ext xmlns:c16="http://schemas.microsoft.com/office/drawing/2014/chart" uri="{C3380CC4-5D6E-409C-BE32-E72D297353CC}">
                  <c16:uniqueId val="{00000052-D548-4742-A9DE-DC07D6F14658}"/>
                </c:ext>
              </c:extLst>
            </c:dLbl>
            <c:dLbl>
              <c:idx val="16"/>
              <c:delete val="1"/>
              <c:extLst>
                <c:ext xmlns:c15="http://schemas.microsoft.com/office/drawing/2012/chart" uri="{CE6537A1-D6FC-4f65-9D91-7224C49458BB}"/>
                <c:ext xmlns:c16="http://schemas.microsoft.com/office/drawing/2014/chart" uri="{C3380CC4-5D6E-409C-BE32-E72D297353CC}">
                  <c16:uniqueId val="{00000053-D548-4742-A9DE-DC07D6F14658}"/>
                </c:ext>
              </c:extLst>
            </c:dLbl>
            <c:dLbl>
              <c:idx val="17"/>
              <c:delete val="1"/>
              <c:extLst>
                <c:ext xmlns:c15="http://schemas.microsoft.com/office/drawing/2012/chart" uri="{CE6537A1-D6FC-4f65-9D91-7224C49458BB}"/>
                <c:ext xmlns:c16="http://schemas.microsoft.com/office/drawing/2014/chart" uri="{C3380CC4-5D6E-409C-BE32-E72D297353CC}">
                  <c16:uniqueId val="{00000054-D548-4742-A9DE-DC07D6F14658}"/>
                </c:ext>
              </c:extLst>
            </c:dLbl>
            <c:dLbl>
              <c:idx val="18"/>
              <c:delete val="1"/>
              <c:extLst>
                <c:ext xmlns:c15="http://schemas.microsoft.com/office/drawing/2012/chart" uri="{CE6537A1-D6FC-4f65-9D91-7224C49458BB}"/>
                <c:ext xmlns:c16="http://schemas.microsoft.com/office/drawing/2014/chart" uri="{C3380CC4-5D6E-409C-BE32-E72D297353CC}">
                  <c16:uniqueId val="{00000055-D548-4742-A9DE-DC07D6F14658}"/>
                </c:ext>
              </c:extLst>
            </c:dLbl>
            <c:dLbl>
              <c:idx val="19"/>
              <c:delete val="1"/>
              <c:extLst>
                <c:ext xmlns:c15="http://schemas.microsoft.com/office/drawing/2012/chart" uri="{CE6537A1-D6FC-4f65-9D91-7224C49458BB}"/>
                <c:ext xmlns:c16="http://schemas.microsoft.com/office/drawing/2014/chart" uri="{C3380CC4-5D6E-409C-BE32-E72D297353CC}">
                  <c16:uniqueId val="{00000056-D548-4742-A9DE-DC07D6F14658}"/>
                </c:ext>
              </c:extLst>
            </c:dLbl>
            <c:dLbl>
              <c:idx val="20"/>
              <c:delete val="1"/>
              <c:extLst>
                <c:ext xmlns:c15="http://schemas.microsoft.com/office/drawing/2012/chart" uri="{CE6537A1-D6FC-4f65-9D91-7224C49458BB}"/>
                <c:ext xmlns:c16="http://schemas.microsoft.com/office/drawing/2014/chart" uri="{C3380CC4-5D6E-409C-BE32-E72D297353CC}">
                  <c16:uniqueId val="{00000057-D548-4742-A9DE-DC07D6F14658}"/>
                </c:ext>
              </c:extLst>
            </c:dLbl>
            <c:dLbl>
              <c:idx val="21"/>
              <c:delete val="1"/>
              <c:extLst>
                <c:ext xmlns:c15="http://schemas.microsoft.com/office/drawing/2012/chart" uri="{CE6537A1-D6FC-4f65-9D91-7224C49458BB}"/>
                <c:ext xmlns:c16="http://schemas.microsoft.com/office/drawing/2014/chart" uri="{C3380CC4-5D6E-409C-BE32-E72D297353CC}">
                  <c16:uniqueId val="{00000001-B28C-486B-BA1F-D344FB8F0DAF}"/>
                </c:ext>
              </c:extLst>
            </c:dLbl>
            <c:dLbl>
              <c:idx val="22"/>
              <c:delete val="1"/>
              <c:extLst>
                <c:ext xmlns:c15="http://schemas.microsoft.com/office/drawing/2012/chart" uri="{CE6537A1-D6FC-4f65-9D91-7224C49458BB}"/>
                <c:ext xmlns:c16="http://schemas.microsoft.com/office/drawing/2014/chart" uri="{C3380CC4-5D6E-409C-BE32-E72D297353CC}">
                  <c16:uniqueId val="{00000002-B28C-486B-BA1F-D344FB8F0DAF}"/>
                </c:ext>
              </c:extLst>
            </c:dLbl>
            <c:dLbl>
              <c:idx val="23"/>
              <c:delete val="1"/>
              <c:extLst>
                <c:ext xmlns:c15="http://schemas.microsoft.com/office/drawing/2012/chart" uri="{CE6537A1-D6FC-4f65-9D91-7224C49458BB}"/>
                <c:ext xmlns:c16="http://schemas.microsoft.com/office/drawing/2014/chart" uri="{C3380CC4-5D6E-409C-BE32-E72D297353CC}">
                  <c16:uniqueId val="{00000003-B28C-486B-BA1F-D344FB8F0DAF}"/>
                </c:ext>
              </c:extLst>
            </c:dLbl>
            <c:dLbl>
              <c:idx val="24"/>
              <c:delete val="1"/>
              <c:extLst>
                <c:ext xmlns:c15="http://schemas.microsoft.com/office/drawing/2012/chart" uri="{CE6537A1-D6FC-4f65-9D91-7224C49458BB}"/>
                <c:ext xmlns:c16="http://schemas.microsoft.com/office/drawing/2014/chart" uri="{C3380CC4-5D6E-409C-BE32-E72D297353CC}">
                  <c16:uniqueId val="{00000004-B28C-486B-BA1F-D344FB8F0DAF}"/>
                </c:ext>
              </c:extLst>
            </c:dLbl>
            <c:dLbl>
              <c:idx val="25"/>
              <c:delete val="1"/>
              <c:extLst>
                <c:ext xmlns:c15="http://schemas.microsoft.com/office/drawing/2012/chart" uri="{CE6537A1-D6FC-4f65-9D91-7224C49458BB}"/>
                <c:ext xmlns:c16="http://schemas.microsoft.com/office/drawing/2014/chart" uri="{C3380CC4-5D6E-409C-BE32-E72D297353CC}">
                  <c16:uniqueId val="{00000005-B28C-486B-BA1F-D344FB8F0DAF}"/>
                </c:ext>
              </c:extLst>
            </c:dLbl>
            <c:dLbl>
              <c:idx val="26"/>
              <c:delete val="1"/>
              <c:extLst>
                <c:ext xmlns:c15="http://schemas.microsoft.com/office/drawing/2012/chart" uri="{CE6537A1-D6FC-4f65-9D91-7224C49458BB}"/>
                <c:ext xmlns:c16="http://schemas.microsoft.com/office/drawing/2014/chart" uri="{C3380CC4-5D6E-409C-BE32-E72D297353CC}">
                  <c16:uniqueId val="{00000006-B28C-486B-BA1F-D344FB8F0DAF}"/>
                </c:ext>
              </c:extLst>
            </c:dLbl>
            <c:dLbl>
              <c:idx val="27"/>
              <c:delete val="1"/>
              <c:extLst>
                <c:ext xmlns:c15="http://schemas.microsoft.com/office/drawing/2012/chart" uri="{CE6537A1-D6FC-4f65-9D91-7224C49458BB}"/>
                <c:ext xmlns:c16="http://schemas.microsoft.com/office/drawing/2014/chart" uri="{C3380CC4-5D6E-409C-BE32-E72D297353CC}">
                  <c16:uniqueId val="{00000007-B28C-486B-BA1F-D344FB8F0DAF}"/>
                </c:ext>
              </c:extLst>
            </c:dLbl>
            <c:dLbl>
              <c:idx val="28"/>
              <c:delete val="1"/>
              <c:extLst>
                <c:ext xmlns:c15="http://schemas.microsoft.com/office/drawing/2012/chart" uri="{CE6537A1-D6FC-4f65-9D91-7224C49458BB}"/>
                <c:ext xmlns:c16="http://schemas.microsoft.com/office/drawing/2014/chart" uri="{C3380CC4-5D6E-409C-BE32-E72D297353CC}">
                  <c16:uniqueId val="{00000008-B28C-486B-BA1F-D344FB8F0DAF}"/>
                </c:ext>
              </c:extLst>
            </c:dLbl>
            <c:dLbl>
              <c:idx val="29"/>
              <c:layout>
                <c:manualLayout>
                  <c:x val="-7.1775359594375393E-2"/>
                  <c:y val="-9.5572395555818687E-2"/>
                </c:manualLayout>
              </c:layout>
              <c:spPr>
                <a:noFill/>
                <a:ln>
                  <a:noFill/>
                </a:ln>
                <a:effectLst/>
              </c:spPr>
              <c:txPr>
                <a:bodyPr rot="0" spcFirstLastPara="1" vertOverflow="ellipsis" vert="horz" wrap="square" anchor="ctr" anchorCtr="1"/>
                <a:lstStyle/>
                <a:p>
                  <a:pPr>
                    <a:defRPr sz="1100" b="0" i="0" u="none" strike="noStrike" kern="1200" baseline="0">
                      <a:solidFill>
                        <a:schemeClr val="lt1">
                          <a:lumMod val="85000"/>
                        </a:schemeClr>
                      </a:solidFill>
                      <a:latin typeface="+mn-lt"/>
                      <a:ea typeface="+mn-ea"/>
                      <a:cs typeface="+mn-cs"/>
                    </a:defRPr>
                  </a:pPr>
                  <a:endParaRPr lang="da-DK"/>
                </a:p>
              </c:txPr>
              <c:showLegendKey val="0"/>
              <c:showVal val="1"/>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09-B28C-486B-BA1F-D344FB8F0DAF}"/>
                </c:ext>
              </c:extLst>
            </c:dLbl>
            <c:dLbl>
              <c:idx val="30"/>
              <c:delete val="1"/>
              <c:extLst>
                <c:ext xmlns:c15="http://schemas.microsoft.com/office/drawing/2012/chart" uri="{CE6537A1-D6FC-4f65-9D91-7224C49458BB}"/>
                <c:ext xmlns:c16="http://schemas.microsoft.com/office/drawing/2014/chart" uri="{C3380CC4-5D6E-409C-BE32-E72D297353CC}">
                  <c16:uniqueId val="{0000000A-B28C-486B-BA1F-D344FB8F0DAF}"/>
                </c:ext>
              </c:extLst>
            </c:dLbl>
            <c:dLbl>
              <c:idx val="31"/>
              <c:delete val="1"/>
              <c:extLst>
                <c:ext xmlns:c15="http://schemas.microsoft.com/office/drawing/2012/chart" uri="{CE6537A1-D6FC-4f65-9D91-7224C49458BB}"/>
                <c:ext xmlns:c16="http://schemas.microsoft.com/office/drawing/2014/chart" uri="{C3380CC4-5D6E-409C-BE32-E72D297353CC}">
                  <c16:uniqueId val="{0000000B-B28C-486B-BA1F-D344FB8F0DAF}"/>
                </c:ext>
              </c:extLst>
            </c:dLbl>
            <c:dLbl>
              <c:idx val="32"/>
              <c:delete val="1"/>
              <c:extLst>
                <c:ext xmlns:c15="http://schemas.microsoft.com/office/drawing/2012/chart" uri="{CE6537A1-D6FC-4f65-9D91-7224C49458BB}"/>
                <c:ext xmlns:c16="http://schemas.microsoft.com/office/drawing/2014/chart" uri="{C3380CC4-5D6E-409C-BE32-E72D297353CC}">
                  <c16:uniqueId val="{0000000C-B28C-486B-BA1F-D344FB8F0DAF}"/>
                </c:ext>
              </c:extLst>
            </c:dLbl>
            <c:dLbl>
              <c:idx val="33"/>
              <c:delete val="1"/>
              <c:extLst>
                <c:ext xmlns:c15="http://schemas.microsoft.com/office/drawing/2012/chart" uri="{CE6537A1-D6FC-4f65-9D91-7224C49458BB}"/>
                <c:ext xmlns:c16="http://schemas.microsoft.com/office/drawing/2014/chart" uri="{C3380CC4-5D6E-409C-BE32-E72D297353CC}">
                  <c16:uniqueId val="{0000000D-B28C-486B-BA1F-D344FB8F0DAF}"/>
                </c:ext>
              </c:extLst>
            </c:dLbl>
            <c:dLbl>
              <c:idx val="34"/>
              <c:delete val="1"/>
              <c:extLst>
                <c:ext xmlns:c15="http://schemas.microsoft.com/office/drawing/2012/chart" uri="{CE6537A1-D6FC-4f65-9D91-7224C49458BB}"/>
                <c:ext xmlns:c16="http://schemas.microsoft.com/office/drawing/2014/chart" uri="{C3380CC4-5D6E-409C-BE32-E72D297353CC}">
                  <c16:uniqueId val="{0000000E-B28C-486B-BA1F-D344FB8F0DAF}"/>
                </c:ext>
              </c:extLst>
            </c:dLbl>
            <c:dLbl>
              <c:idx val="35"/>
              <c:delete val="1"/>
              <c:extLst>
                <c:ext xmlns:c15="http://schemas.microsoft.com/office/drawing/2012/chart" uri="{CE6537A1-D6FC-4f65-9D91-7224C49458BB}"/>
                <c:ext xmlns:c16="http://schemas.microsoft.com/office/drawing/2014/chart" uri="{C3380CC4-5D6E-409C-BE32-E72D297353CC}">
                  <c16:uniqueId val="{0000000F-B28C-486B-BA1F-D344FB8F0DAF}"/>
                </c:ext>
              </c:extLst>
            </c:dLbl>
            <c:dLbl>
              <c:idx val="36"/>
              <c:delete val="1"/>
              <c:extLst>
                <c:ext xmlns:c15="http://schemas.microsoft.com/office/drawing/2012/chart" uri="{CE6537A1-D6FC-4f65-9D91-7224C49458BB}"/>
                <c:ext xmlns:c16="http://schemas.microsoft.com/office/drawing/2014/chart" uri="{C3380CC4-5D6E-409C-BE32-E72D297353CC}">
                  <c16:uniqueId val="{00000010-B28C-486B-BA1F-D344FB8F0DAF}"/>
                </c:ext>
              </c:extLst>
            </c:dLbl>
            <c:dLbl>
              <c:idx val="37"/>
              <c:delete val="1"/>
              <c:extLst>
                <c:ext xmlns:c15="http://schemas.microsoft.com/office/drawing/2012/chart" uri="{CE6537A1-D6FC-4f65-9D91-7224C49458BB}"/>
                <c:ext xmlns:c16="http://schemas.microsoft.com/office/drawing/2014/chart" uri="{C3380CC4-5D6E-409C-BE32-E72D297353CC}">
                  <c16:uniqueId val="{00000011-B28C-486B-BA1F-D344FB8F0DAF}"/>
                </c:ext>
              </c:extLst>
            </c:dLbl>
            <c:dLbl>
              <c:idx val="38"/>
              <c:delete val="1"/>
              <c:extLst>
                <c:ext xmlns:c15="http://schemas.microsoft.com/office/drawing/2012/chart" uri="{CE6537A1-D6FC-4f65-9D91-7224C49458BB}"/>
                <c:ext xmlns:c16="http://schemas.microsoft.com/office/drawing/2014/chart" uri="{C3380CC4-5D6E-409C-BE32-E72D297353CC}">
                  <c16:uniqueId val="{00000012-B28C-486B-BA1F-D344FB8F0DAF}"/>
                </c:ext>
              </c:extLst>
            </c:dLbl>
            <c:dLbl>
              <c:idx val="39"/>
              <c:delete val="1"/>
              <c:extLst>
                <c:ext xmlns:c15="http://schemas.microsoft.com/office/drawing/2012/chart" uri="{CE6537A1-D6FC-4f65-9D91-7224C49458BB}"/>
                <c:ext xmlns:c16="http://schemas.microsoft.com/office/drawing/2014/chart" uri="{C3380CC4-5D6E-409C-BE32-E72D297353CC}">
                  <c16:uniqueId val="{00000013-B28C-486B-BA1F-D344FB8F0DAF}"/>
                </c:ext>
              </c:extLst>
            </c:dLbl>
            <c:dLbl>
              <c:idx val="40"/>
              <c:delete val="1"/>
              <c:extLst>
                <c:ext xmlns:c15="http://schemas.microsoft.com/office/drawing/2012/chart" uri="{CE6537A1-D6FC-4f65-9D91-7224C49458BB}"/>
                <c:ext xmlns:c16="http://schemas.microsoft.com/office/drawing/2014/chart" uri="{C3380CC4-5D6E-409C-BE32-E72D297353CC}">
                  <c16:uniqueId val="{00000014-B28C-486B-BA1F-D344FB8F0DAF}"/>
                </c:ext>
              </c:extLst>
            </c:dLbl>
            <c:dLbl>
              <c:idx val="41"/>
              <c:delete val="1"/>
              <c:extLst>
                <c:ext xmlns:c15="http://schemas.microsoft.com/office/drawing/2012/chart" uri="{CE6537A1-D6FC-4f65-9D91-7224C49458BB}"/>
                <c:ext xmlns:c16="http://schemas.microsoft.com/office/drawing/2014/chart" uri="{C3380CC4-5D6E-409C-BE32-E72D297353CC}">
                  <c16:uniqueId val="{00000015-B28C-486B-BA1F-D344FB8F0DAF}"/>
                </c:ext>
              </c:extLst>
            </c:dLbl>
            <c:dLbl>
              <c:idx val="42"/>
              <c:delete val="1"/>
              <c:extLst>
                <c:ext xmlns:c15="http://schemas.microsoft.com/office/drawing/2012/chart" uri="{CE6537A1-D6FC-4f65-9D91-7224C49458BB}"/>
                <c:ext xmlns:c16="http://schemas.microsoft.com/office/drawing/2014/chart" uri="{C3380CC4-5D6E-409C-BE32-E72D297353CC}">
                  <c16:uniqueId val="{00000016-B28C-486B-BA1F-D344FB8F0DAF}"/>
                </c:ext>
              </c:extLst>
            </c:dLbl>
            <c:dLbl>
              <c:idx val="43"/>
              <c:delete val="1"/>
              <c:extLst>
                <c:ext xmlns:c15="http://schemas.microsoft.com/office/drawing/2012/chart" uri="{CE6537A1-D6FC-4f65-9D91-7224C49458BB}"/>
                <c:ext xmlns:c16="http://schemas.microsoft.com/office/drawing/2014/chart" uri="{C3380CC4-5D6E-409C-BE32-E72D297353CC}">
                  <c16:uniqueId val="{00000017-B28C-486B-BA1F-D344FB8F0DAF}"/>
                </c:ext>
              </c:extLst>
            </c:dLbl>
            <c:dLbl>
              <c:idx val="44"/>
              <c:delete val="1"/>
              <c:extLst>
                <c:ext xmlns:c15="http://schemas.microsoft.com/office/drawing/2012/chart" uri="{CE6537A1-D6FC-4f65-9D91-7224C49458BB}"/>
                <c:ext xmlns:c16="http://schemas.microsoft.com/office/drawing/2014/chart" uri="{C3380CC4-5D6E-409C-BE32-E72D297353CC}">
                  <c16:uniqueId val="{00000018-B28C-486B-BA1F-D344FB8F0DAF}"/>
                </c:ext>
              </c:extLst>
            </c:dLbl>
            <c:dLbl>
              <c:idx val="45"/>
              <c:delete val="1"/>
              <c:extLst>
                <c:ext xmlns:c15="http://schemas.microsoft.com/office/drawing/2012/chart" uri="{CE6537A1-D6FC-4f65-9D91-7224C49458BB}"/>
                <c:ext xmlns:c16="http://schemas.microsoft.com/office/drawing/2014/chart" uri="{C3380CC4-5D6E-409C-BE32-E72D297353CC}">
                  <c16:uniqueId val="{00000019-B28C-486B-BA1F-D344FB8F0DAF}"/>
                </c:ext>
              </c:extLst>
            </c:dLbl>
            <c:dLbl>
              <c:idx val="46"/>
              <c:delete val="1"/>
              <c:extLst>
                <c:ext xmlns:c15="http://schemas.microsoft.com/office/drawing/2012/chart" uri="{CE6537A1-D6FC-4f65-9D91-7224C49458BB}"/>
                <c:ext xmlns:c16="http://schemas.microsoft.com/office/drawing/2014/chart" uri="{C3380CC4-5D6E-409C-BE32-E72D297353CC}">
                  <c16:uniqueId val="{0000001A-B28C-486B-BA1F-D344FB8F0DAF}"/>
                </c:ext>
              </c:extLst>
            </c:dLbl>
            <c:dLbl>
              <c:idx val="47"/>
              <c:delete val="1"/>
              <c:extLst>
                <c:ext xmlns:c15="http://schemas.microsoft.com/office/drawing/2012/chart" uri="{CE6537A1-D6FC-4f65-9D91-7224C49458BB}"/>
                <c:ext xmlns:c16="http://schemas.microsoft.com/office/drawing/2014/chart" uri="{C3380CC4-5D6E-409C-BE32-E72D297353CC}">
                  <c16:uniqueId val="{0000001B-B28C-486B-BA1F-D344FB8F0DAF}"/>
                </c:ext>
              </c:extLst>
            </c:dLbl>
            <c:dLbl>
              <c:idx val="48"/>
              <c:delete val="1"/>
              <c:extLst>
                <c:ext xmlns:c15="http://schemas.microsoft.com/office/drawing/2012/chart" uri="{CE6537A1-D6FC-4f65-9D91-7224C49458BB}"/>
                <c:ext xmlns:c16="http://schemas.microsoft.com/office/drawing/2014/chart" uri="{C3380CC4-5D6E-409C-BE32-E72D297353CC}">
                  <c16:uniqueId val="{0000001C-B28C-486B-BA1F-D344FB8F0DAF}"/>
                </c:ext>
              </c:extLst>
            </c:dLbl>
            <c:dLbl>
              <c:idx val="49"/>
              <c:delete val="1"/>
              <c:extLst>
                <c:ext xmlns:c15="http://schemas.microsoft.com/office/drawing/2012/chart" uri="{CE6537A1-D6FC-4f65-9D91-7224C49458BB}"/>
                <c:ext xmlns:c16="http://schemas.microsoft.com/office/drawing/2014/chart" uri="{C3380CC4-5D6E-409C-BE32-E72D297353CC}">
                  <c16:uniqueId val="{0000001D-B28C-486B-BA1F-D344FB8F0DAF}"/>
                </c:ext>
              </c:extLst>
            </c:dLbl>
            <c:dLbl>
              <c:idx val="50"/>
              <c:delete val="1"/>
              <c:extLst>
                <c:ext xmlns:c15="http://schemas.microsoft.com/office/drawing/2012/chart" uri="{CE6537A1-D6FC-4f65-9D91-7224C49458BB}"/>
                <c:ext xmlns:c16="http://schemas.microsoft.com/office/drawing/2014/chart" uri="{C3380CC4-5D6E-409C-BE32-E72D297353CC}">
                  <c16:uniqueId val="{0000001E-B28C-486B-BA1F-D344FB8F0DAF}"/>
                </c:ext>
              </c:extLst>
            </c:dLbl>
            <c:dLbl>
              <c:idx val="51"/>
              <c:delete val="1"/>
              <c:extLst>
                <c:ext xmlns:c15="http://schemas.microsoft.com/office/drawing/2012/chart" uri="{CE6537A1-D6FC-4f65-9D91-7224C49458BB}"/>
                <c:ext xmlns:c16="http://schemas.microsoft.com/office/drawing/2014/chart" uri="{C3380CC4-5D6E-409C-BE32-E72D297353CC}">
                  <c16:uniqueId val="{0000001F-B28C-486B-BA1F-D344FB8F0DAF}"/>
                </c:ext>
              </c:extLst>
            </c:dLbl>
            <c:dLbl>
              <c:idx val="52"/>
              <c:delete val="1"/>
              <c:extLst>
                <c:ext xmlns:c15="http://schemas.microsoft.com/office/drawing/2012/chart" uri="{CE6537A1-D6FC-4f65-9D91-7224C49458BB}"/>
                <c:ext xmlns:c16="http://schemas.microsoft.com/office/drawing/2014/chart" uri="{C3380CC4-5D6E-409C-BE32-E72D297353CC}">
                  <c16:uniqueId val="{00000020-B28C-486B-BA1F-D344FB8F0DAF}"/>
                </c:ext>
              </c:extLst>
            </c:dLbl>
            <c:dLbl>
              <c:idx val="53"/>
              <c:delete val="1"/>
              <c:extLst>
                <c:ext xmlns:c15="http://schemas.microsoft.com/office/drawing/2012/chart" uri="{CE6537A1-D6FC-4f65-9D91-7224C49458BB}"/>
                <c:ext xmlns:c16="http://schemas.microsoft.com/office/drawing/2014/chart" uri="{C3380CC4-5D6E-409C-BE32-E72D297353CC}">
                  <c16:uniqueId val="{00000021-B28C-486B-BA1F-D344FB8F0DAF}"/>
                </c:ext>
              </c:extLst>
            </c:dLbl>
            <c:dLbl>
              <c:idx val="54"/>
              <c:delete val="1"/>
              <c:extLst>
                <c:ext xmlns:c15="http://schemas.microsoft.com/office/drawing/2012/chart" uri="{CE6537A1-D6FC-4f65-9D91-7224C49458BB}"/>
                <c:ext xmlns:c16="http://schemas.microsoft.com/office/drawing/2014/chart" uri="{C3380CC4-5D6E-409C-BE32-E72D297353CC}">
                  <c16:uniqueId val="{00000022-B28C-486B-BA1F-D344FB8F0DAF}"/>
                </c:ext>
              </c:extLst>
            </c:dLbl>
            <c:dLbl>
              <c:idx val="55"/>
              <c:delete val="1"/>
              <c:extLst>
                <c:ext xmlns:c15="http://schemas.microsoft.com/office/drawing/2012/chart" uri="{CE6537A1-D6FC-4f65-9D91-7224C49458BB}"/>
                <c:ext xmlns:c16="http://schemas.microsoft.com/office/drawing/2014/chart" uri="{C3380CC4-5D6E-409C-BE32-E72D297353CC}">
                  <c16:uniqueId val="{00000023-B28C-486B-BA1F-D344FB8F0DAF}"/>
                </c:ext>
              </c:extLst>
            </c:dLbl>
            <c:dLbl>
              <c:idx val="56"/>
              <c:delete val="1"/>
              <c:extLst>
                <c:ext xmlns:c15="http://schemas.microsoft.com/office/drawing/2012/chart" uri="{CE6537A1-D6FC-4f65-9D91-7224C49458BB}"/>
                <c:ext xmlns:c16="http://schemas.microsoft.com/office/drawing/2014/chart" uri="{C3380CC4-5D6E-409C-BE32-E72D297353CC}">
                  <c16:uniqueId val="{00000024-B28C-486B-BA1F-D344FB8F0DAF}"/>
                </c:ext>
              </c:extLst>
            </c:dLbl>
            <c:dLbl>
              <c:idx val="57"/>
              <c:delete val="1"/>
              <c:extLst>
                <c:ext xmlns:c15="http://schemas.microsoft.com/office/drawing/2012/chart" uri="{CE6537A1-D6FC-4f65-9D91-7224C49458BB}"/>
                <c:ext xmlns:c16="http://schemas.microsoft.com/office/drawing/2014/chart" uri="{C3380CC4-5D6E-409C-BE32-E72D297353CC}">
                  <c16:uniqueId val="{00000025-B28C-486B-BA1F-D344FB8F0DAF}"/>
                </c:ext>
              </c:extLst>
            </c:dLbl>
            <c:dLbl>
              <c:idx val="58"/>
              <c:delete val="1"/>
              <c:extLst>
                <c:ext xmlns:c15="http://schemas.microsoft.com/office/drawing/2012/chart" uri="{CE6537A1-D6FC-4f65-9D91-7224C49458BB}"/>
                <c:ext xmlns:c16="http://schemas.microsoft.com/office/drawing/2014/chart" uri="{C3380CC4-5D6E-409C-BE32-E72D297353CC}">
                  <c16:uniqueId val="{00000026-B28C-486B-BA1F-D344FB8F0DAF}"/>
                </c:ext>
              </c:extLst>
            </c:dLbl>
            <c:dLbl>
              <c:idx val="59"/>
              <c:layout>
                <c:manualLayout>
                  <c:x val="-2.3709703408492766E-2"/>
                  <c:y val="-0.1025074497266789"/>
                </c:manualLayout>
              </c:layout>
              <c:spPr>
                <a:noFill/>
                <a:ln>
                  <a:noFill/>
                </a:ln>
                <a:effectLst/>
              </c:spPr>
              <c:txPr>
                <a:bodyPr rot="0" spcFirstLastPara="1" vertOverflow="ellipsis" vert="horz" wrap="square" anchor="ctr" anchorCtr="1"/>
                <a:lstStyle/>
                <a:p>
                  <a:pPr>
                    <a:defRPr sz="1100" b="0" i="0" u="none" strike="noStrike" kern="1200" baseline="0">
                      <a:solidFill>
                        <a:schemeClr val="lt1">
                          <a:lumMod val="85000"/>
                        </a:schemeClr>
                      </a:solidFill>
                      <a:latin typeface="+mn-lt"/>
                      <a:ea typeface="+mn-ea"/>
                      <a:cs typeface="+mn-cs"/>
                    </a:defRPr>
                  </a:pPr>
                  <a:endParaRPr lang="da-DK"/>
                </a:p>
              </c:txPr>
              <c:showLegendKey val="0"/>
              <c:showVal val="1"/>
              <c:showCatName val="1"/>
              <c:showSerName val="1"/>
              <c:showPercent val="0"/>
              <c:showBubbleSize val="0"/>
              <c:extLst>
                <c:ext xmlns:c15="http://schemas.microsoft.com/office/drawing/2012/chart" uri="{CE6537A1-D6FC-4f65-9D91-7224C49458BB}"/>
                <c:ext xmlns:c16="http://schemas.microsoft.com/office/drawing/2014/chart" uri="{C3380CC4-5D6E-409C-BE32-E72D297353CC}">
                  <c16:uniqueId val="{00000027-B28C-486B-BA1F-D344FB8F0DAF}"/>
                </c:ext>
              </c:extLst>
            </c:dLbl>
            <c:dLbl>
              <c:idx val="60"/>
              <c:delete val="1"/>
              <c:extLst>
                <c:ext xmlns:c15="http://schemas.microsoft.com/office/drawing/2012/chart" uri="{CE6537A1-D6FC-4f65-9D91-7224C49458BB}"/>
                <c:ext xmlns:c16="http://schemas.microsoft.com/office/drawing/2014/chart" uri="{C3380CC4-5D6E-409C-BE32-E72D297353CC}">
                  <c16:uniqueId val="{00000028-B28C-486B-BA1F-D344FB8F0DAF}"/>
                </c:ext>
              </c:extLst>
            </c:dLbl>
            <c:dLbl>
              <c:idx val="61"/>
              <c:delete val="1"/>
              <c:extLst>
                <c:ext xmlns:c15="http://schemas.microsoft.com/office/drawing/2012/chart" uri="{CE6537A1-D6FC-4f65-9D91-7224C49458BB}"/>
                <c:ext xmlns:c16="http://schemas.microsoft.com/office/drawing/2014/chart" uri="{C3380CC4-5D6E-409C-BE32-E72D297353CC}">
                  <c16:uniqueId val="{00000029-B28C-486B-BA1F-D344FB8F0DAF}"/>
                </c:ext>
              </c:extLst>
            </c:dLbl>
            <c:dLbl>
              <c:idx val="62"/>
              <c:delete val="1"/>
              <c:extLst>
                <c:ext xmlns:c15="http://schemas.microsoft.com/office/drawing/2012/chart" uri="{CE6537A1-D6FC-4f65-9D91-7224C49458BB}"/>
                <c:ext xmlns:c16="http://schemas.microsoft.com/office/drawing/2014/chart" uri="{C3380CC4-5D6E-409C-BE32-E72D297353CC}">
                  <c16:uniqueId val="{0000002A-B28C-486B-BA1F-D344FB8F0DAF}"/>
                </c:ext>
              </c:extLst>
            </c:dLbl>
            <c:dLbl>
              <c:idx val="63"/>
              <c:delete val="1"/>
              <c:extLst>
                <c:ext xmlns:c15="http://schemas.microsoft.com/office/drawing/2012/chart" uri="{CE6537A1-D6FC-4f65-9D91-7224C49458BB}"/>
                <c:ext xmlns:c16="http://schemas.microsoft.com/office/drawing/2014/chart" uri="{C3380CC4-5D6E-409C-BE32-E72D297353CC}">
                  <c16:uniqueId val="{0000002B-B28C-486B-BA1F-D344FB8F0DAF}"/>
                </c:ext>
              </c:extLst>
            </c:dLbl>
            <c:dLbl>
              <c:idx val="64"/>
              <c:delete val="1"/>
              <c:extLst>
                <c:ext xmlns:c15="http://schemas.microsoft.com/office/drawing/2012/chart" uri="{CE6537A1-D6FC-4f65-9D91-7224C49458BB}"/>
                <c:ext xmlns:c16="http://schemas.microsoft.com/office/drawing/2014/chart" uri="{C3380CC4-5D6E-409C-BE32-E72D297353CC}">
                  <c16:uniqueId val="{0000002C-B28C-486B-BA1F-D344FB8F0DAF}"/>
                </c:ext>
              </c:extLst>
            </c:dLbl>
            <c:dLbl>
              <c:idx val="65"/>
              <c:delete val="1"/>
              <c:extLst>
                <c:ext xmlns:c15="http://schemas.microsoft.com/office/drawing/2012/chart" uri="{CE6537A1-D6FC-4f65-9D91-7224C49458BB}"/>
                <c:ext xmlns:c16="http://schemas.microsoft.com/office/drawing/2014/chart" uri="{C3380CC4-5D6E-409C-BE32-E72D297353CC}">
                  <c16:uniqueId val="{0000002D-B28C-486B-BA1F-D344FB8F0DAF}"/>
                </c:ext>
              </c:extLst>
            </c:dLbl>
            <c:spPr>
              <a:noFill/>
              <a:ln>
                <a:noFill/>
              </a:ln>
              <a:effectLst/>
            </c:spPr>
            <c:txPr>
              <a:bodyPr rot="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da-DK"/>
              </a:p>
            </c:txPr>
            <c:showLegendKey val="0"/>
            <c:showVal val="1"/>
            <c:showCatName val="1"/>
            <c:showSerName val="1"/>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numRef>
              <c:f>Calculation!$S$19:$CF$19</c:f>
              <c:numCache>
                <c:formatCode>General</c:formatCode>
                <c:ptCount val="6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numCache>
            </c:numRef>
          </c:cat>
          <c:val>
            <c:numRef>
              <c:f>Calculation!$S$21:$CF$21</c:f>
              <c:numCache>
                <c:formatCode>0.0</c:formatCode>
                <c:ptCount val="66"/>
                <c:pt idx="0">
                  <c:v>42.629987384781401</c:v>
                </c:pt>
                <c:pt idx="1">
                  <c:v>41.378902908273105</c:v>
                </c:pt>
                <c:pt idx="2">
                  <c:v>40.127818431764808</c:v>
                </c:pt>
                <c:pt idx="3">
                  <c:v>38.876733955256512</c:v>
                </c:pt>
                <c:pt idx="4">
                  <c:v>37.625649478748215</c:v>
                </c:pt>
                <c:pt idx="5">
                  <c:v>36.374565002239919</c:v>
                </c:pt>
                <c:pt idx="6">
                  <c:v>35.123480525731622</c:v>
                </c:pt>
                <c:pt idx="7">
                  <c:v>33.872396049223326</c:v>
                </c:pt>
                <c:pt idx="8">
                  <c:v>32.62131157271503</c:v>
                </c:pt>
                <c:pt idx="9">
                  <c:v>31.370227096206733</c:v>
                </c:pt>
                <c:pt idx="10">
                  <c:v>30.119142619698437</c:v>
                </c:pt>
                <c:pt idx="11">
                  <c:v>28.86805814319014</c:v>
                </c:pt>
                <c:pt idx="12">
                  <c:v>27.616973666681844</c:v>
                </c:pt>
                <c:pt idx="13">
                  <c:v>26.365889190173547</c:v>
                </c:pt>
                <c:pt idx="14">
                  <c:v>25.114804713665244</c:v>
                </c:pt>
                <c:pt idx="15">
                  <c:v>24.260930955769844</c:v>
                </c:pt>
                <c:pt idx="16">
                  <c:v>23.407057197874444</c:v>
                </c:pt>
                <c:pt idx="17">
                  <c:v>22.553183439979044</c:v>
                </c:pt>
                <c:pt idx="18">
                  <c:v>21.699309682083644</c:v>
                </c:pt>
                <c:pt idx="19">
                  <c:v>20.845435924188244</c:v>
                </c:pt>
                <c:pt idx="20">
                  <c:v>19.991562166292844</c:v>
                </c:pt>
                <c:pt idx="21">
                  <c:v>19.137688408397445</c:v>
                </c:pt>
                <c:pt idx="22">
                  <c:v>18.283814650502045</c:v>
                </c:pt>
                <c:pt idx="23">
                  <c:v>17.429940892606645</c:v>
                </c:pt>
                <c:pt idx="24">
                  <c:v>16.576067134711245</c:v>
                </c:pt>
                <c:pt idx="25">
                  <c:v>15.722193376815845</c:v>
                </c:pt>
                <c:pt idx="26">
                  <c:v>14.868319618920445</c:v>
                </c:pt>
                <c:pt idx="27">
                  <c:v>14.014445861025045</c:v>
                </c:pt>
                <c:pt idx="28">
                  <c:v>13.160572103129645</c:v>
                </c:pt>
                <c:pt idx="29" formatCode="0.00">
                  <c:v>12.306698345234238</c:v>
                </c:pt>
                <c:pt idx="30">
                  <c:v>11.805900781661414</c:v>
                </c:pt>
                <c:pt idx="31">
                  <c:v>11.30510321808859</c:v>
                </c:pt>
                <c:pt idx="32">
                  <c:v>10.804305654515765</c:v>
                </c:pt>
                <c:pt idx="33">
                  <c:v>10.303508090942941</c:v>
                </c:pt>
                <c:pt idx="34">
                  <c:v>9.8027105273701167</c:v>
                </c:pt>
                <c:pt idx="35">
                  <c:v>9.3019129637972924</c:v>
                </c:pt>
                <c:pt idx="36">
                  <c:v>8.801115400224468</c:v>
                </c:pt>
                <c:pt idx="37">
                  <c:v>8.3003178366516437</c:v>
                </c:pt>
                <c:pt idx="38">
                  <c:v>7.7995202730788185</c:v>
                </c:pt>
                <c:pt idx="39">
                  <c:v>7.2987227095059932</c:v>
                </c:pt>
                <c:pt idx="40">
                  <c:v>6.797925145933168</c:v>
                </c:pt>
                <c:pt idx="41">
                  <c:v>6.2971275823603428</c:v>
                </c:pt>
                <c:pt idx="42">
                  <c:v>5.7963300187875175</c:v>
                </c:pt>
                <c:pt idx="43">
                  <c:v>5.2955324552146923</c:v>
                </c:pt>
                <c:pt idx="44">
                  <c:v>4.7947348916418635</c:v>
                </c:pt>
                <c:pt idx="45">
                  <c:v>4.514609949520648</c:v>
                </c:pt>
                <c:pt idx="46">
                  <c:v>4.2344850073994325</c:v>
                </c:pt>
                <c:pt idx="47">
                  <c:v>3.9543600652782169</c:v>
                </c:pt>
                <c:pt idx="48">
                  <c:v>3.6742351231570014</c:v>
                </c:pt>
                <c:pt idx="49">
                  <c:v>3.3941101810357859</c:v>
                </c:pt>
                <c:pt idx="50">
                  <c:v>3.1139852389145704</c:v>
                </c:pt>
                <c:pt idx="51">
                  <c:v>2.8338602967933548</c:v>
                </c:pt>
                <c:pt idx="52">
                  <c:v>2.5537353546721393</c:v>
                </c:pt>
                <c:pt idx="53">
                  <c:v>2.2736104125509238</c:v>
                </c:pt>
                <c:pt idx="54">
                  <c:v>1.993485470429708</c:v>
                </c:pt>
                <c:pt idx="55">
                  <c:v>1.7133605283084923</c:v>
                </c:pt>
                <c:pt idx="56">
                  <c:v>1.4332355861872765</c:v>
                </c:pt>
                <c:pt idx="57">
                  <c:v>1.1531106440660608</c:v>
                </c:pt>
                <c:pt idx="58">
                  <c:v>0.87298570194484504</c:v>
                </c:pt>
                <c:pt idx="59" formatCode="0.00">
                  <c:v>0.59286075982362818</c:v>
                </c:pt>
                <c:pt idx="60">
                  <c:v>0.59286075982362818</c:v>
                </c:pt>
                <c:pt idx="61">
                  <c:v>0.59286075982362818</c:v>
                </c:pt>
                <c:pt idx="62">
                  <c:v>0.59286075982362818</c:v>
                </c:pt>
                <c:pt idx="63">
                  <c:v>0.59286075982362818</c:v>
                </c:pt>
                <c:pt idx="64">
                  <c:v>0.59286075982362818</c:v>
                </c:pt>
                <c:pt idx="65">
                  <c:v>0.59286075982362818</c:v>
                </c:pt>
              </c:numCache>
            </c:numRef>
          </c:val>
          <c:smooth val="1"/>
          <c:extLst>
            <c:ext xmlns:c16="http://schemas.microsoft.com/office/drawing/2014/chart" uri="{C3380CC4-5D6E-409C-BE32-E72D297353CC}">
              <c16:uniqueId val="{00000058-D548-4742-A9DE-DC07D6F14658}"/>
            </c:ext>
          </c:extLst>
        </c:ser>
        <c:ser>
          <c:idx val="3"/>
          <c:order val="3"/>
          <c:tx>
            <c:strRef>
              <c:f>Calculation!$R$20</c:f>
              <c:strCache>
                <c:ptCount val="1"/>
                <c:pt idx="0">
                  <c:v>Qatar</c:v>
                </c:pt>
              </c:strCache>
            </c:strRef>
          </c:tx>
          <c:spPr>
            <a:ln w="34925" cap="rnd">
              <a:solidFill>
                <a:schemeClr val="tx1"/>
              </a:solidFill>
              <a:round/>
            </a:ln>
            <a:effectLst>
              <a:outerShdw blurRad="57150" dist="19050" dir="5400000" algn="ctr" rotWithShape="0">
                <a:srgbClr val="000000">
                  <a:alpha val="63000"/>
                </a:srgbClr>
              </a:outerShdw>
            </a:effectLst>
          </c:spPr>
          <c:marker>
            <c:symbol val="none"/>
          </c:marker>
          <c:dPt>
            <c:idx val="15"/>
            <c:marker>
              <c:symbol val="none"/>
            </c:marker>
            <c:bubble3D val="0"/>
            <c:extLst>
              <c:ext xmlns:c16="http://schemas.microsoft.com/office/drawing/2014/chart" uri="{C3380CC4-5D6E-409C-BE32-E72D297353CC}">
                <c16:uniqueId val="{0000000F-D548-4742-A9DE-DC07D6F14658}"/>
              </c:ext>
            </c:extLst>
          </c:dPt>
          <c:dLbls>
            <c:dLbl>
              <c:idx val="0"/>
              <c:delete val="1"/>
              <c:extLst>
                <c:ext xmlns:c15="http://schemas.microsoft.com/office/drawing/2012/chart" uri="{CE6537A1-D6FC-4f65-9D91-7224C49458BB}"/>
                <c:ext xmlns:c16="http://schemas.microsoft.com/office/drawing/2014/chart" uri="{C3380CC4-5D6E-409C-BE32-E72D297353CC}">
                  <c16:uniqueId val="{00000000-D548-4742-A9DE-DC07D6F14658}"/>
                </c:ext>
              </c:extLst>
            </c:dLbl>
            <c:dLbl>
              <c:idx val="1"/>
              <c:delete val="1"/>
              <c:extLst>
                <c:ext xmlns:c15="http://schemas.microsoft.com/office/drawing/2012/chart" uri="{CE6537A1-D6FC-4f65-9D91-7224C49458BB}"/>
                <c:ext xmlns:c16="http://schemas.microsoft.com/office/drawing/2014/chart" uri="{C3380CC4-5D6E-409C-BE32-E72D297353CC}">
                  <c16:uniqueId val="{00000001-D548-4742-A9DE-DC07D6F14658}"/>
                </c:ext>
              </c:extLst>
            </c:dLbl>
            <c:dLbl>
              <c:idx val="2"/>
              <c:delete val="1"/>
              <c:extLst>
                <c:ext xmlns:c15="http://schemas.microsoft.com/office/drawing/2012/chart" uri="{CE6537A1-D6FC-4f65-9D91-7224C49458BB}"/>
                <c:ext xmlns:c16="http://schemas.microsoft.com/office/drawing/2014/chart" uri="{C3380CC4-5D6E-409C-BE32-E72D297353CC}">
                  <c16:uniqueId val="{00000002-D548-4742-A9DE-DC07D6F14658}"/>
                </c:ext>
              </c:extLst>
            </c:dLbl>
            <c:dLbl>
              <c:idx val="3"/>
              <c:delete val="1"/>
              <c:extLst>
                <c:ext xmlns:c15="http://schemas.microsoft.com/office/drawing/2012/chart" uri="{CE6537A1-D6FC-4f65-9D91-7224C49458BB}"/>
                <c:ext xmlns:c16="http://schemas.microsoft.com/office/drawing/2014/chart" uri="{C3380CC4-5D6E-409C-BE32-E72D297353CC}">
                  <c16:uniqueId val="{00000003-D548-4742-A9DE-DC07D6F14658}"/>
                </c:ext>
              </c:extLst>
            </c:dLbl>
            <c:dLbl>
              <c:idx val="4"/>
              <c:delete val="1"/>
              <c:extLst>
                <c:ext xmlns:c15="http://schemas.microsoft.com/office/drawing/2012/chart" uri="{CE6537A1-D6FC-4f65-9D91-7224C49458BB}"/>
                <c:ext xmlns:c16="http://schemas.microsoft.com/office/drawing/2014/chart" uri="{C3380CC4-5D6E-409C-BE32-E72D297353CC}">
                  <c16:uniqueId val="{00000004-D548-4742-A9DE-DC07D6F14658}"/>
                </c:ext>
              </c:extLst>
            </c:dLbl>
            <c:dLbl>
              <c:idx val="5"/>
              <c:delete val="1"/>
              <c:extLst>
                <c:ext xmlns:c15="http://schemas.microsoft.com/office/drawing/2012/chart" uri="{CE6537A1-D6FC-4f65-9D91-7224C49458BB}"/>
                <c:ext xmlns:c16="http://schemas.microsoft.com/office/drawing/2014/chart" uri="{C3380CC4-5D6E-409C-BE32-E72D297353CC}">
                  <c16:uniqueId val="{00000005-D548-4742-A9DE-DC07D6F14658}"/>
                </c:ext>
              </c:extLst>
            </c:dLbl>
            <c:dLbl>
              <c:idx val="6"/>
              <c:delete val="1"/>
              <c:extLst>
                <c:ext xmlns:c15="http://schemas.microsoft.com/office/drawing/2012/chart" uri="{CE6537A1-D6FC-4f65-9D91-7224C49458BB}"/>
                <c:ext xmlns:c16="http://schemas.microsoft.com/office/drawing/2014/chart" uri="{C3380CC4-5D6E-409C-BE32-E72D297353CC}">
                  <c16:uniqueId val="{00000006-D548-4742-A9DE-DC07D6F14658}"/>
                </c:ext>
              </c:extLst>
            </c:dLbl>
            <c:dLbl>
              <c:idx val="7"/>
              <c:delete val="1"/>
              <c:extLst>
                <c:ext xmlns:c15="http://schemas.microsoft.com/office/drawing/2012/chart" uri="{CE6537A1-D6FC-4f65-9D91-7224C49458BB}"/>
                <c:ext xmlns:c16="http://schemas.microsoft.com/office/drawing/2014/chart" uri="{C3380CC4-5D6E-409C-BE32-E72D297353CC}">
                  <c16:uniqueId val="{00000007-D548-4742-A9DE-DC07D6F14658}"/>
                </c:ext>
              </c:extLst>
            </c:dLbl>
            <c:dLbl>
              <c:idx val="8"/>
              <c:delete val="1"/>
              <c:extLst>
                <c:ext xmlns:c15="http://schemas.microsoft.com/office/drawing/2012/chart" uri="{CE6537A1-D6FC-4f65-9D91-7224C49458BB}"/>
                <c:ext xmlns:c16="http://schemas.microsoft.com/office/drawing/2014/chart" uri="{C3380CC4-5D6E-409C-BE32-E72D297353CC}">
                  <c16:uniqueId val="{00000008-D548-4742-A9DE-DC07D6F14658}"/>
                </c:ext>
              </c:extLst>
            </c:dLbl>
            <c:dLbl>
              <c:idx val="9"/>
              <c:delete val="1"/>
              <c:extLst>
                <c:ext xmlns:c15="http://schemas.microsoft.com/office/drawing/2012/chart" uri="{CE6537A1-D6FC-4f65-9D91-7224C49458BB}"/>
                <c:ext xmlns:c16="http://schemas.microsoft.com/office/drawing/2014/chart" uri="{C3380CC4-5D6E-409C-BE32-E72D297353CC}">
                  <c16:uniqueId val="{00000009-D548-4742-A9DE-DC07D6F14658}"/>
                </c:ext>
              </c:extLst>
            </c:dLbl>
            <c:dLbl>
              <c:idx val="10"/>
              <c:delete val="1"/>
              <c:extLst>
                <c:ext xmlns:c15="http://schemas.microsoft.com/office/drawing/2012/chart" uri="{CE6537A1-D6FC-4f65-9D91-7224C49458BB}"/>
                <c:ext xmlns:c16="http://schemas.microsoft.com/office/drawing/2014/chart" uri="{C3380CC4-5D6E-409C-BE32-E72D297353CC}">
                  <c16:uniqueId val="{0000000A-D548-4742-A9DE-DC07D6F14658}"/>
                </c:ext>
              </c:extLst>
            </c:dLbl>
            <c:dLbl>
              <c:idx val="11"/>
              <c:delete val="1"/>
              <c:extLst>
                <c:ext xmlns:c15="http://schemas.microsoft.com/office/drawing/2012/chart" uri="{CE6537A1-D6FC-4f65-9D91-7224C49458BB}"/>
                <c:ext xmlns:c16="http://schemas.microsoft.com/office/drawing/2014/chart" uri="{C3380CC4-5D6E-409C-BE32-E72D297353CC}">
                  <c16:uniqueId val="{0000000B-D548-4742-A9DE-DC07D6F14658}"/>
                </c:ext>
              </c:extLst>
            </c:dLbl>
            <c:dLbl>
              <c:idx val="12"/>
              <c:delete val="1"/>
              <c:extLst>
                <c:ext xmlns:c15="http://schemas.microsoft.com/office/drawing/2012/chart" uri="{CE6537A1-D6FC-4f65-9D91-7224C49458BB}"/>
                <c:ext xmlns:c16="http://schemas.microsoft.com/office/drawing/2014/chart" uri="{C3380CC4-5D6E-409C-BE32-E72D297353CC}">
                  <c16:uniqueId val="{0000000C-D548-4742-A9DE-DC07D6F14658}"/>
                </c:ext>
              </c:extLst>
            </c:dLbl>
            <c:dLbl>
              <c:idx val="13"/>
              <c:delete val="1"/>
              <c:extLst>
                <c:ext xmlns:c15="http://schemas.microsoft.com/office/drawing/2012/chart" uri="{CE6537A1-D6FC-4f65-9D91-7224C49458BB}"/>
                <c:ext xmlns:c16="http://schemas.microsoft.com/office/drawing/2014/chart" uri="{C3380CC4-5D6E-409C-BE32-E72D297353CC}">
                  <c16:uniqueId val="{0000000D-D548-4742-A9DE-DC07D6F14658}"/>
                </c:ext>
              </c:extLst>
            </c:dLbl>
            <c:dLbl>
              <c:idx val="14"/>
              <c:delete val="1"/>
              <c:extLst>
                <c:ext xmlns:c15="http://schemas.microsoft.com/office/drawing/2012/chart" uri="{CE6537A1-D6FC-4f65-9D91-7224C49458BB}"/>
                <c:ext xmlns:c16="http://schemas.microsoft.com/office/drawing/2014/chart" uri="{C3380CC4-5D6E-409C-BE32-E72D297353CC}">
                  <c16:uniqueId val="{0000000E-D548-4742-A9DE-DC07D6F14658}"/>
                </c:ext>
              </c:extLst>
            </c:dLbl>
            <c:dLbl>
              <c:idx val="15"/>
              <c:delete val="1"/>
              <c:extLst>
                <c:ext xmlns:c15="http://schemas.microsoft.com/office/drawing/2012/chart" uri="{CE6537A1-D6FC-4f65-9D91-7224C49458BB}"/>
                <c:ext xmlns:c16="http://schemas.microsoft.com/office/drawing/2014/chart" uri="{C3380CC4-5D6E-409C-BE32-E72D297353CC}">
                  <c16:uniqueId val="{0000000F-D548-4742-A9DE-DC07D6F14658}"/>
                </c:ext>
              </c:extLst>
            </c:dLbl>
            <c:dLbl>
              <c:idx val="16"/>
              <c:delete val="1"/>
              <c:extLst>
                <c:ext xmlns:c15="http://schemas.microsoft.com/office/drawing/2012/chart" uri="{CE6537A1-D6FC-4f65-9D91-7224C49458BB}"/>
                <c:ext xmlns:c16="http://schemas.microsoft.com/office/drawing/2014/chart" uri="{C3380CC4-5D6E-409C-BE32-E72D297353CC}">
                  <c16:uniqueId val="{00000010-D548-4742-A9DE-DC07D6F14658}"/>
                </c:ext>
              </c:extLst>
            </c:dLbl>
            <c:dLbl>
              <c:idx val="17"/>
              <c:delete val="1"/>
              <c:extLst>
                <c:ext xmlns:c15="http://schemas.microsoft.com/office/drawing/2012/chart" uri="{CE6537A1-D6FC-4f65-9D91-7224C49458BB}"/>
                <c:ext xmlns:c16="http://schemas.microsoft.com/office/drawing/2014/chart" uri="{C3380CC4-5D6E-409C-BE32-E72D297353CC}">
                  <c16:uniqueId val="{00000011-D548-4742-A9DE-DC07D6F14658}"/>
                </c:ext>
              </c:extLst>
            </c:dLbl>
            <c:dLbl>
              <c:idx val="18"/>
              <c:delete val="1"/>
              <c:extLst>
                <c:ext xmlns:c15="http://schemas.microsoft.com/office/drawing/2012/chart" uri="{CE6537A1-D6FC-4f65-9D91-7224C49458BB}"/>
                <c:ext xmlns:c16="http://schemas.microsoft.com/office/drawing/2014/chart" uri="{C3380CC4-5D6E-409C-BE32-E72D297353CC}">
                  <c16:uniqueId val="{00000012-D548-4742-A9DE-DC07D6F14658}"/>
                </c:ext>
              </c:extLst>
            </c:dLbl>
            <c:dLbl>
              <c:idx val="19"/>
              <c:delete val="1"/>
              <c:extLst>
                <c:ext xmlns:c15="http://schemas.microsoft.com/office/drawing/2012/chart" uri="{CE6537A1-D6FC-4f65-9D91-7224C49458BB}"/>
                <c:ext xmlns:c16="http://schemas.microsoft.com/office/drawing/2014/chart" uri="{C3380CC4-5D6E-409C-BE32-E72D297353CC}">
                  <c16:uniqueId val="{00000013-D548-4742-A9DE-DC07D6F14658}"/>
                </c:ext>
              </c:extLst>
            </c:dLbl>
            <c:dLbl>
              <c:idx val="20"/>
              <c:delete val="1"/>
              <c:extLst>
                <c:ext xmlns:c15="http://schemas.microsoft.com/office/drawing/2012/chart" uri="{CE6537A1-D6FC-4f65-9D91-7224C49458BB}"/>
                <c:ext xmlns:c16="http://schemas.microsoft.com/office/drawing/2014/chart" uri="{C3380CC4-5D6E-409C-BE32-E72D297353CC}">
                  <c16:uniqueId val="{00000014-D548-4742-A9DE-DC07D6F14658}"/>
                </c:ext>
              </c:extLst>
            </c:dLbl>
            <c:dLbl>
              <c:idx val="21"/>
              <c:delete val="1"/>
              <c:extLst>
                <c:ext xmlns:c15="http://schemas.microsoft.com/office/drawing/2012/chart" uri="{CE6537A1-D6FC-4f65-9D91-7224C49458BB}"/>
                <c:ext xmlns:c16="http://schemas.microsoft.com/office/drawing/2014/chart" uri="{C3380CC4-5D6E-409C-BE32-E72D297353CC}">
                  <c16:uniqueId val="{00000002-DC2D-4587-A581-CE9B425FD114}"/>
                </c:ext>
              </c:extLst>
            </c:dLbl>
            <c:dLbl>
              <c:idx val="22"/>
              <c:layout>
                <c:manualLayout>
                  <c:x val="1.8214936247723135E-2"/>
                  <c:y val="-9.0225366566021398E-2"/>
                </c:manualLayout>
              </c:layout>
              <c:spPr>
                <a:noFill/>
                <a:ln>
                  <a:noFill/>
                </a:ln>
                <a:effectLst/>
              </c:spPr>
              <c:txPr>
                <a:bodyPr rot="0" spcFirstLastPara="1" vertOverflow="ellipsis" vert="horz" wrap="square" anchor="ctr" anchorCtr="0"/>
                <a:lstStyle/>
                <a:p>
                  <a:pPr algn="ctr" rtl="0">
                    <a:defRPr lang="en-US" sz="1100" b="0" i="0" u="none" strike="noStrike" kern="1200" baseline="0">
                      <a:solidFill>
                        <a:sysClr val="windowText" lastClr="000000"/>
                      </a:solidFill>
                      <a:latin typeface="+mn-lt"/>
                      <a:ea typeface="+mn-ea"/>
                      <a:cs typeface="+mn-cs"/>
                    </a:defRPr>
                  </a:pPr>
                  <a:endParaRPr lang="da-DK"/>
                </a:p>
              </c:txPr>
              <c:showLegendKey val="0"/>
              <c:showVal val="1"/>
              <c:showCatName val="1"/>
              <c:showSerName val="0"/>
              <c:showPercent val="0"/>
              <c:showBubbleSize val="0"/>
              <c:extLst>
                <c:ext xmlns:c15="http://schemas.microsoft.com/office/drawing/2012/chart" uri="{CE6537A1-D6FC-4f65-9D91-7224C49458BB}">
                  <c15:layout>
                    <c:manualLayout>
                      <c:w val="0.11510018214936248"/>
                      <c:h val="9.3483709273182947E-2"/>
                    </c:manualLayout>
                  </c15:layout>
                </c:ext>
                <c:ext xmlns:c16="http://schemas.microsoft.com/office/drawing/2014/chart" uri="{C3380CC4-5D6E-409C-BE32-E72D297353CC}">
                  <c16:uniqueId val="{00000001-DC2D-4587-A581-CE9B425FD114}"/>
                </c:ext>
              </c:extLst>
            </c:dLbl>
            <c:spPr>
              <a:noFill/>
              <a:ln>
                <a:noFill/>
              </a:ln>
              <a:effectLst/>
            </c:spPr>
            <c:txPr>
              <a:bodyPr rot="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numRef>
              <c:f>Calculation!$S$19:$CF$19</c:f>
              <c:numCache>
                <c:formatCode>General</c:formatCode>
                <c:ptCount val="6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pt idx="41">
                  <c:v>2041</c:v>
                </c:pt>
                <c:pt idx="42">
                  <c:v>2042</c:v>
                </c:pt>
                <c:pt idx="43">
                  <c:v>2043</c:v>
                </c:pt>
                <c:pt idx="44">
                  <c:v>2044</c:v>
                </c:pt>
                <c:pt idx="45">
                  <c:v>2045</c:v>
                </c:pt>
                <c:pt idx="46">
                  <c:v>2046</c:v>
                </c:pt>
                <c:pt idx="47">
                  <c:v>2047</c:v>
                </c:pt>
                <c:pt idx="48">
                  <c:v>2048</c:v>
                </c:pt>
                <c:pt idx="49">
                  <c:v>2049</c:v>
                </c:pt>
                <c:pt idx="50">
                  <c:v>2050</c:v>
                </c:pt>
                <c:pt idx="51">
                  <c:v>2051</c:v>
                </c:pt>
                <c:pt idx="52">
                  <c:v>2052</c:v>
                </c:pt>
                <c:pt idx="53">
                  <c:v>2053</c:v>
                </c:pt>
                <c:pt idx="54">
                  <c:v>2054</c:v>
                </c:pt>
                <c:pt idx="55">
                  <c:v>2055</c:v>
                </c:pt>
                <c:pt idx="56">
                  <c:v>2056</c:v>
                </c:pt>
                <c:pt idx="57">
                  <c:v>2057</c:v>
                </c:pt>
                <c:pt idx="58">
                  <c:v>2058</c:v>
                </c:pt>
                <c:pt idx="59">
                  <c:v>2059</c:v>
                </c:pt>
                <c:pt idx="60">
                  <c:v>2060</c:v>
                </c:pt>
                <c:pt idx="61">
                  <c:v>2061</c:v>
                </c:pt>
                <c:pt idx="62">
                  <c:v>2062</c:v>
                </c:pt>
                <c:pt idx="63">
                  <c:v>2063</c:v>
                </c:pt>
                <c:pt idx="64">
                  <c:v>2064</c:v>
                </c:pt>
                <c:pt idx="65">
                  <c:v>2065</c:v>
                </c:pt>
              </c:numCache>
            </c:numRef>
          </c:cat>
          <c:val>
            <c:numRef>
              <c:f>Calculation!$S$20:$AO$20</c:f>
              <c:numCache>
                <c:formatCode>0.0</c:formatCode>
                <c:ptCount val="23"/>
                <c:pt idx="0">
                  <c:v>53.644118211991</c:v>
                </c:pt>
                <c:pt idx="1">
                  <c:v>52.602460999759998</c:v>
                </c:pt>
                <c:pt idx="2">
                  <c:v>56.099601415298999</c:v>
                </c:pt>
                <c:pt idx="3">
                  <c:v>55.605990227024002</c:v>
                </c:pt>
                <c:pt idx="4">
                  <c:v>54.282147409617998</c:v>
                </c:pt>
                <c:pt idx="5">
                  <c:v>50.392620681334002</c:v>
                </c:pt>
                <c:pt idx="6">
                  <c:v>48.507600996511997</c:v>
                </c:pt>
                <c:pt idx="7">
                  <c:v>46.406293376836999</c:v>
                </c:pt>
                <c:pt idx="8">
                  <c:v>43.025370294534</c:v>
                </c:pt>
                <c:pt idx="9">
                  <c:v>38.497400207148999</c:v>
                </c:pt>
                <c:pt idx="10">
                  <c:v>38.923919186489002</c:v>
                </c:pt>
                <c:pt idx="11">
                  <c:v>40.086529259201001</c:v>
                </c:pt>
                <c:pt idx="12">
                  <c:v>38.827360263444</c:v>
                </c:pt>
                <c:pt idx="13">
                  <c:v>39.490880874303002</c:v>
                </c:pt>
                <c:pt idx="14">
                  <c:v>40.135913566724</c:v>
                </c:pt>
                <c:pt idx="15">
                  <c:v>39.847412929268998</c:v>
                </c:pt>
                <c:pt idx="16">
                  <c:v>39.096540024253997</c:v>
                </c:pt>
                <c:pt idx="17">
                  <c:v>38.470718488209997</c:v>
                </c:pt>
                <c:pt idx="18">
                  <c:v>37.539891882862001</c:v>
                </c:pt>
                <c:pt idx="19">
                  <c:v>37.408291830309999</c:v>
                </c:pt>
                <c:pt idx="20">
                  <c:v>36.515059891054001</c:v>
                </c:pt>
                <c:pt idx="21">
                  <c:v>37.517279979164996</c:v>
                </c:pt>
                <c:pt idx="22">
                  <c:v>35.520243030663003</c:v>
                </c:pt>
              </c:numCache>
            </c:numRef>
          </c:val>
          <c:smooth val="1"/>
          <c:extLst>
            <c:ext xmlns:c16="http://schemas.microsoft.com/office/drawing/2014/chart" uri="{C3380CC4-5D6E-409C-BE32-E72D297353CC}">
              <c16:uniqueId val="{00000042-D548-4742-A9DE-DC07D6F14658}"/>
            </c:ext>
          </c:extLst>
        </c:ser>
        <c:dLbls>
          <c:showLegendKey val="0"/>
          <c:showVal val="0"/>
          <c:showCatName val="0"/>
          <c:showSerName val="0"/>
          <c:showPercent val="0"/>
          <c:showBubbleSize val="0"/>
        </c:dLbls>
        <c:smooth val="0"/>
        <c:axId val="316635608"/>
        <c:axId val="1"/>
      </c:lineChart>
      <c:catAx>
        <c:axId val="316635608"/>
        <c:scaling>
          <c:orientation val="minMax"/>
        </c:scaling>
        <c:delete val="0"/>
        <c:axPos val="b"/>
        <c:numFmt formatCode="0" sourceLinked="0"/>
        <c:majorTickMark val="none"/>
        <c:minorTickMark val="none"/>
        <c:tickLblPos val="low"/>
        <c:spPr>
          <a:noFill/>
          <a:ln w="9525" cap="flat" cmpd="sng" algn="ctr">
            <a:solidFill>
              <a:schemeClr val="lt1">
                <a:lumMod val="95000"/>
                <a:alpha val="10000"/>
              </a:schemeClr>
            </a:solidFill>
            <a:round/>
          </a:ln>
          <a:effectLst/>
        </c:spPr>
        <c:txPr>
          <a:bodyPr rot="0" spcFirstLastPara="1" vertOverflow="ellipsis" wrap="square" anchor="ctr" anchorCtr="1"/>
          <a:lstStyle/>
          <a:p>
            <a:pPr>
              <a:defRPr sz="1200" b="0" i="0" u="none" strike="noStrike" kern="1200" baseline="0">
                <a:solidFill>
                  <a:schemeClr val="lt1">
                    <a:lumMod val="85000"/>
                  </a:schemeClr>
                </a:solidFill>
                <a:latin typeface="+mn-lt"/>
                <a:ea typeface="+mn-ea"/>
                <a:cs typeface="+mn-cs"/>
              </a:defRPr>
            </a:pPr>
            <a:endParaRPr lang="da-DK"/>
          </a:p>
        </c:txPr>
        <c:crossAx val="1"/>
        <c:crosses val="autoZero"/>
        <c:auto val="1"/>
        <c:lblAlgn val="ctr"/>
        <c:lblOffset val="100"/>
        <c:tickMarkSkip val="1"/>
        <c:noMultiLvlLbl val="0"/>
      </c:catAx>
      <c:valAx>
        <c:axId val="1"/>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1200" b="0" i="0" u="none" strike="noStrike" kern="1200" baseline="0">
                <a:solidFill>
                  <a:schemeClr val="lt1">
                    <a:lumMod val="85000"/>
                  </a:schemeClr>
                </a:solidFill>
                <a:latin typeface="+mn-lt"/>
                <a:ea typeface="+mn-ea"/>
                <a:cs typeface="+mn-cs"/>
              </a:defRPr>
            </a:pPr>
            <a:endParaRPr lang="da-DK"/>
          </a:p>
        </c:txPr>
        <c:crossAx val="316635608"/>
        <c:crosses val="autoZero"/>
        <c:crossBetween val="midCat"/>
      </c:valAx>
      <c:spPr>
        <a:noFill/>
        <a:ln>
          <a:noFill/>
        </a:ln>
        <a:effectLst/>
      </c:spPr>
    </c:plotArea>
    <c:plotVisOnly val="1"/>
    <c:dispBlanksAs val="gap"/>
    <c:showDLblsOverMax val="0"/>
  </c:chart>
  <c:spPr>
    <a:solidFill>
      <a:schemeClr val="tx1">
        <a:lumMod val="50000"/>
        <a:lumOff val="50000"/>
      </a:schemeClr>
    </a:solidFill>
    <a:ln>
      <a:noFill/>
    </a:ln>
    <a:effectLst/>
  </c:spPr>
  <c:txPr>
    <a:bodyPr/>
    <a:lstStyle/>
    <a:p>
      <a:pPr>
        <a:defRPr sz="1200"/>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33"/>
                </a:solidFill>
                <a:latin typeface="+mn-lt"/>
                <a:ea typeface="Times New Roman"/>
                <a:cs typeface="Times New Roman"/>
              </a:defRPr>
            </a:pPr>
            <a:r>
              <a:rPr lang="da-DK" sz="1400" b="0">
                <a:solidFill>
                  <a:schemeClr val="tx1">
                    <a:lumMod val="65000"/>
                    <a:lumOff val="35000"/>
                  </a:schemeClr>
                </a:solidFill>
                <a:latin typeface="+mn-lt"/>
              </a:rPr>
              <a:t>CO</a:t>
            </a:r>
            <a:r>
              <a:rPr lang="da-DK" sz="1400" b="0">
                <a:solidFill>
                  <a:schemeClr val="tx1">
                    <a:lumMod val="65000"/>
                    <a:lumOff val="35000"/>
                  </a:schemeClr>
                </a:solidFill>
                <a:latin typeface="Calibri" panose="020F0502020204030204" pitchFamily="34" charset="0"/>
                <a:cs typeface="Calibri" panose="020F0502020204030204" pitchFamily="34" charset="0"/>
              </a:rPr>
              <a:t>₂</a:t>
            </a:r>
            <a:r>
              <a:rPr lang="da-DK" sz="1400" b="0">
                <a:solidFill>
                  <a:schemeClr val="tx1">
                    <a:lumMod val="65000"/>
                    <a:lumOff val="35000"/>
                  </a:schemeClr>
                </a:solidFill>
                <a:latin typeface="+mn-lt"/>
              </a:rPr>
              <a:t> in the Atmosphere in</a:t>
            </a:r>
            <a:r>
              <a:rPr lang="da-DK" sz="1400" b="0" baseline="0">
                <a:solidFill>
                  <a:schemeClr val="tx1">
                    <a:lumMod val="65000"/>
                    <a:lumOff val="35000"/>
                  </a:schemeClr>
                </a:solidFill>
                <a:latin typeface="+mn-lt"/>
              </a:rPr>
              <a:t> </a:t>
            </a:r>
            <a:r>
              <a:rPr lang="da-DK" sz="1400" b="0">
                <a:solidFill>
                  <a:schemeClr val="tx1">
                    <a:lumMod val="65000"/>
                    <a:lumOff val="35000"/>
                  </a:schemeClr>
                </a:solidFill>
                <a:latin typeface="+mn-lt"/>
              </a:rPr>
              <a:t>parts per million (ppm)</a:t>
            </a:r>
          </a:p>
        </c:rich>
      </c:tx>
      <c:layout>
        <c:manualLayout>
          <c:xMode val="edge"/>
          <c:yMode val="edge"/>
          <c:x val="0.14060925196850393"/>
          <c:y val="2.2783811845829626E-2"/>
        </c:manualLayout>
      </c:layout>
      <c:overlay val="0"/>
      <c:spPr>
        <a:noFill/>
        <a:ln w="25400">
          <a:noFill/>
        </a:ln>
      </c:spPr>
    </c:title>
    <c:autoTitleDeleted val="0"/>
    <c:plotArea>
      <c:layout>
        <c:manualLayout>
          <c:layoutTarget val="inner"/>
          <c:xMode val="edge"/>
          <c:yMode val="edge"/>
          <c:x val="8.5213582677165348E-2"/>
          <c:y val="0.11717692980685106"/>
          <c:w val="0.87905708661417337"/>
          <c:h val="0.75019509377728011"/>
        </c:manualLayout>
      </c:layout>
      <c:lineChart>
        <c:grouping val="standard"/>
        <c:varyColors val="0"/>
        <c:ser>
          <c:idx val="0"/>
          <c:order val="0"/>
          <c:tx>
            <c:strRef>
              <c:f>'Global Indicators'!$A$6</c:f>
              <c:strCache>
                <c:ptCount val="1"/>
                <c:pt idx="0">
                  <c:v>CO₂ in the Atmosphere</c:v>
                </c:pt>
              </c:strCache>
            </c:strRef>
          </c:tx>
          <c:spPr>
            <a:ln w="50800">
              <a:solidFill>
                <a:srgbClr val="0070C0"/>
              </a:solidFill>
              <a:prstDash val="solid"/>
            </a:ln>
          </c:spPr>
          <c:marker>
            <c:symbol val="none"/>
          </c:marker>
          <c:dLbls>
            <c:dLbl>
              <c:idx val="0"/>
              <c:layout>
                <c:manualLayout>
                  <c:x val="2.2462419470293486E-2"/>
                  <c:y val="8.4443906050205325E-2"/>
                </c:manualLayout>
              </c:layout>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59-4E41-970D-3FCD9E7BC997}"/>
                </c:ext>
              </c:extLst>
            </c:dLbl>
            <c:dLbl>
              <c:idx val="1"/>
              <c:delete val="1"/>
              <c:extLst>
                <c:ext xmlns:c15="http://schemas.microsoft.com/office/drawing/2012/chart" uri="{CE6537A1-D6FC-4f65-9D91-7224C49458BB}"/>
                <c:ext xmlns:c16="http://schemas.microsoft.com/office/drawing/2014/chart" uri="{C3380CC4-5D6E-409C-BE32-E72D297353CC}">
                  <c16:uniqueId val="{00000001-D759-4E41-970D-3FCD9E7BC997}"/>
                </c:ext>
              </c:extLst>
            </c:dLbl>
            <c:dLbl>
              <c:idx val="2"/>
              <c:delete val="1"/>
              <c:extLst>
                <c:ext xmlns:c15="http://schemas.microsoft.com/office/drawing/2012/chart" uri="{CE6537A1-D6FC-4f65-9D91-7224C49458BB}"/>
                <c:ext xmlns:c16="http://schemas.microsoft.com/office/drawing/2014/chart" uri="{C3380CC4-5D6E-409C-BE32-E72D297353CC}">
                  <c16:uniqueId val="{00000002-D759-4E41-970D-3FCD9E7BC997}"/>
                </c:ext>
              </c:extLst>
            </c:dLbl>
            <c:dLbl>
              <c:idx val="3"/>
              <c:delete val="1"/>
              <c:extLst>
                <c:ext xmlns:c15="http://schemas.microsoft.com/office/drawing/2012/chart" uri="{CE6537A1-D6FC-4f65-9D91-7224C49458BB}"/>
                <c:ext xmlns:c16="http://schemas.microsoft.com/office/drawing/2014/chart" uri="{C3380CC4-5D6E-409C-BE32-E72D297353CC}">
                  <c16:uniqueId val="{00000003-D759-4E41-970D-3FCD9E7BC997}"/>
                </c:ext>
              </c:extLst>
            </c:dLbl>
            <c:dLbl>
              <c:idx val="4"/>
              <c:delete val="1"/>
              <c:extLst>
                <c:ext xmlns:c15="http://schemas.microsoft.com/office/drawing/2012/chart" uri="{CE6537A1-D6FC-4f65-9D91-7224C49458BB}"/>
                <c:ext xmlns:c16="http://schemas.microsoft.com/office/drawing/2014/chart" uri="{C3380CC4-5D6E-409C-BE32-E72D297353CC}">
                  <c16:uniqueId val="{00000004-D759-4E41-970D-3FCD9E7BC997}"/>
                </c:ext>
              </c:extLst>
            </c:dLbl>
            <c:dLbl>
              <c:idx val="5"/>
              <c:delete val="1"/>
              <c:extLst>
                <c:ext xmlns:c15="http://schemas.microsoft.com/office/drawing/2012/chart" uri="{CE6537A1-D6FC-4f65-9D91-7224C49458BB}"/>
                <c:ext xmlns:c16="http://schemas.microsoft.com/office/drawing/2014/chart" uri="{C3380CC4-5D6E-409C-BE32-E72D297353CC}">
                  <c16:uniqueId val="{00000005-D759-4E41-970D-3FCD9E7BC997}"/>
                </c:ext>
              </c:extLst>
            </c:dLbl>
            <c:dLbl>
              <c:idx val="6"/>
              <c:delete val="1"/>
              <c:extLst>
                <c:ext xmlns:c15="http://schemas.microsoft.com/office/drawing/2012/chart" uri="{CE6537A1-D6FC-4f65-9D91-7224C49458BB}"/>
                <c:ext xmlns:c16="http://schemas.microsoft.com/office/drawing/2014/chart" uri="{C3380CC4-5D6E-409C-BE32-E72D297353CC}">
                  <c16:uniqueId val="{00000006-D759-4E41-970D-3FCD9E7BC997}"/>
                </c:ext>
              </c:extLst>
            </c:dLbl>
            <c:dLbl>
              <c:idx val="7"/>
              <c:delete val="1"/>
              <c:extLst>
                <c:ext xmlns:c15="http://schemas.microsoft.com/office/drawing/2012/chart" uri="{CE6537A1-D6FC-4f65-9D91-7224C49458BB}"/>
                <c:ext xmlns:c16="http://schemas.microsoft.com/office/drawing/2014/chart" uri="{C3380CC4-5D6E-409C-BE32-E72D297353CC}">
                  <c16:uniqueId val="{00000007-D759-4E41-970D-3FCD9E7BC997}"/>
                </c:ext>
              </c:extLst>
            </c:dLbl>
            <c:dLbl>
              <c:idx val="8"/>
              <c:delete val="1"/>
              <c:extLst>
                <c:ext xmlns:c15="http://schemas.microsoft.com/office/drawing/2012/chart" uri="{CE6537A1-D6FC-4f65-9D91-7224C49458BB}"/>
                <c:ext xmlns:c16="http://schemas.microsoft.com/office/drawing/2014/chart" uri="{C3380CC4-5D6E-409C-BE32-E72D297353CC}">
                  <c16:uniqueId val="{00000008-D759-4E41-970D-3FCD9E7BC997}"/>
                </c:ext>
              </c:extLst>
            </c:dLbl>
            <c:dLbl>
              <c:idx val="9"/>
              <c:delete val="1"/>
              <c:extLst>
                <c:ext xmlns:c15="http://schemas.microsoft.com/office/drawing/2012/chart" uri="{CE6537A1-D6FC-4f65-9D91-7224C49458BB}"/>
                <c:ext xmlns:c16="http://schemas.microsoft.com/office/drawing/2014/chart" uri="{C3380CC4-5D6E-409C-BE32-E72D297353CC}">
                  <c16:uniqueId val="{00000009-D759-4E41-970D-3FCD9E7BC997}"/>
                </c:ext>
              </c:extLst>
            </c:dLbl>
            <c:dLbl>
              <c:idx val="10"/>
              <c:delete val="1"/>
              <c:extLst>
                <c:ext xmlns:c15="http://schemas.microsoft.com/office/drawing/2012/chart" uri="{CE6537A1-D6FC-4f65-9D91-7224C49458BB}"/>
                <c:ext xmlns:c16="http://schemas.microsoft.com/office/drawing/2014/chart" uri="{C3380CC4-5D6E-409C-BE32-E72D297353CC}">
                  <c16:uniqueId val="{0000000A-D759-4E41-970D-3FCD9E7BC997}"/>
                </c:ext>
              </c:extLst>
            </c:dLbl>
            <c:dLbl>
              <c:idx val="11"/>
              <c:delete val="1"/>
              <c:extLst>
                <c:ext xmlns:c15="http://schemas.microsoft.com/office/drawing/2012/chart" uri="{CE6537A1-D6FC-4f65-9D91-7224C49458BB}"/>
                <c:ext xmlns:c16="http://schemas.microsoft.com/office/drawing/2014/chart" uri="{C3380CC4-5D6E-409C-BE32-E72D297353CC}">
                  <c16:uniqueId val="{0000000B-D759-4E41-970D-3FCD9E7BC997}"/>
                </c:ext>
              </c:extLst>
            </c:dLbl>
            <c:dLbl>
              <c:idx val="12"/>
              <c:delete val="1"/>
              <c:extLst>
                <c:ext xmlns:c15="http://schemas.microsoft.com/office/drawing/2012/chart" uri="{CE6537A1-D6FC-4f65-9D91-7224C49458BB}"/>
                <c:ext xmlns:c16="http://schemas.microsoft.com/office/drawing/2014/chart" uri="{C3380CC4-5D6E-409C-BE32-E72D297353CC}">
                  <c16:uniqueId val="{0000000C-D759-4E41-970D-3FCD9E7BC997}"/>
                </c:ext>
              </c:extLst>
            </c:dLbl>
            <c:dLbl>
              <c:idx val="13"/>
              <c:delete val="1"/>
              <c:extLst>
                <c:ext xmlns:c15="http://schemas.microsoft.com/office/drawing/2012/chart" uri="{CE6537A1-D6FC-4f65-9D91-7224C49458BB}"/>
                <c:ext xmlns:c16="http://schemas.microsoft.com/office/drawing/2014/chart" uri="{C3380CC4-5D6E-409C-BE32-E72D297353CC}">
                  <c16:uniqueId val="{0000000D-D759-4E41-970D-3FCD9E7BC997}"/>
                </c:ext>
              </c:extLst>
            </c:dLbl>
            <c:dLbl>
              <c:idx val="14"/>
              <c:delete val="1"/>
              <c:extLst>
                <c:ext xmlns:c15="http://schemas.microsoft.com/office/drawing/2012/chart" uri="{CE6537A1-D6FC-4f65-9D91-7224C49458BB}"/>
                <c:ext xmlns:c16="http://schemas.microsoft.com/office/drawing/2014/chart" uri="{C3380CC4-5D6E-409C-BE32-E72D297353CC}">
                  <c16:uniqueId val="{0000000E-D759-4E41-970D-3FCD9E7BC997}"/>
                </c:ext>
              </c:extLst>
            </c:dLbl>
            <c:dLbl>
              <c:idx val="15"/>
              <c:delete val="1"/>
              <c:extLst>
                <c:ext xmlns:c15="http://schemas.microsoft.com/office/drawing/2012/chart" uri="{CE6537A1-D6FC-4f65-9D91-7224C49458BB}"/>
                <c:ext xmlns:c16="http://schemas.microsoft.com/office/drawing/2014/chart" uri="{C3380CC4-5D6E-409C-BE32-E72D297353CC}">
                  <c16:uniqueId val="{0000000F-D759-4E41-970D-3FCD9E7BC997}"/>
                </c:ext>
              </c:extLst>
            </c:dLbl>
            <c:dLbl>
              <c:idx val="16"/>
              <c:delete val="1"/>
              <c:extLst>
                <c:ext xmlns:c15="http://schemas.microsoft.com/office/drawing/2012/chart" uri="{CE6537A1-D6FC-4f65-9D91-7224C49458BB}"/>
                <c:ext xmlns:c16="http://schemas.microsoft.com/office/drawing/2014/chart" uri="{C3380CC4-5D6E-409C-BE32-E72D297353CC}">
                  <c16:uniqueId val="{00000010-D759-4E41-970D-3FCD9E7BC997}"/>
                </c:ext>
              </c:extLst>
            </c:dLbl>
            <c:dLbl>
              <c:idx val="17"/>
              <c:delete val="1"/>
              <c:extLst>
                <c:ext xmlns:c15="http://schemas.microsoft.com/office/drawing/2012/chart" uri="{CE6537A1-D6FC-4f65-9D91-7224C49458BB}"/>
                <c:ext xmlns:c16="http://schemas.microsoft.com/office/drawing/2014/chart" uri="{C3380CC4-5D6E-409C-BE32-E72D297353CC}">
                  <c16:uniqueId val="{00000011-D759-4E41-970D-3FCD9E7BC997}"/>
                </c:ext>
              </c:extLst>
            </c:dLbl>
            <c:dLbl>
              <c:idx val="18"/>
              <c:delete val="1"/>
              <c:extLst>
                <c:ext xmlns:c15="http://schemas.microsoft.com/office/drawing/2012/chart" uri="{CE6537A1-D6FC-4f65-9D91-7224C49458BB}"/>
                <c:ext xmlns:c16="http://schemas.microsoft.com/office/drawing/2014/chart" uri="{C3380CC4-5D6E-409C-BE32-E72D297353CC}">
                  <c16:uniqueId val="{00000012-D759-4E41-970D-3FCD9E7BC997}"/>
                </c:ext>
              </c:extLst>
            </c:dLbl>
            <c:dLbl>
              <c:idx val="19"/>
              <c:delete val="1"/>
              <c:extLst>
                <c:ext xmlns:c15="http://schemas.microsoft.com/office/drawing/2012/chart" uri="{CE6537A1-D6FC-4f65-9D91-7224C49458BB}"/>
                <c:ext xmlns:c16="http://schemas.microsoft.com/office/drawing/2014/chart" uri="{C3380CC4-5D6E-409C-BE32-E72D297353CC}">
                  <c16:uniqueId val="{00000013-D759-4E41-970D-3FCD9E7BC997}"/>
                </c:ext>
              </c:extLst>
            </c:dLbl>
            <c:dLbl>
              <c:idx val="20"/>
              <c:delete val="1"/>
              <c:extLst>
                <c:ext xmlns:c15="http://schemas.microsoft.com/office/drawing/2012/chart" uri="{CE6537A1-D6FC-4f65-9D91-7224C49458BB}"/>
                <c:ext xmlns:c16="http://schemas.microsoft.com/office/drawing/2014/chart" uri="{C3380CC4-5D6E-409C-BE32-E72D297353CC}">
                  <c16:uniqueId val="{00000014-D759-4E41-970D-3FCD9E7BC997}"/>
                </c:ext>
              </c:extLst>
            </c:dLbl>
            <c:dLbl>
              <c:idx val="21"/>
              <c:delete val="1"/>
              <c:extLst>
                <c:ext xmlns:c15="http://schemas.microsoft.com/office/drawing/2012/chart" uri="{CE6537A1-D6FC-4f65-9D91-7224C49458BB}"/>
                <c:ext xmlns:c16="http://schemas.microsoft.com/office/drawing/2014/chart" uri="{C3380CC4-5D6E-409C-BE32-E72D297353CC}">
                  <c16:uniqueId val="{00000015-D759-4E41-970D-3FCD9E7BC997}"/>
                </c:ext>
              </c:extLst>
            </c:dLbl>
            <c:dLbl>
              <c:idx val="22"/>
              <c:delete val="1"/>
              <c:extLst>
                <c:ext xmlns:c15="http://schemas.microsoft.com/office/drawing/2012/chart" uri="{CE6537A1-D6FC-4f65-9D91-7224C49458BB}"/>
                <c:ext xmlns:c16="http://schemas.microsoft.com/office/drawing/2014/chart" uri="{C3380CC4-5D6E-409C-BE32-E72D297353CC}">
                  <c16:uniqueId val="{00000016-D759-4E41-970D-3FCD9E7BC997}"/>
                </c:ext>
              </c:extLst>
            </c:dLbl>
            <c:dLbl>
              <c:idx val="23"/>
              <c:delete val="1"/>
              <c:extLst>
                <c:ext xmlns:c15="http://schemas.microsoft.com/office/drawing/2012/chart" uri="{CE6537A1-D6FC-4f65-9D91-7224C49458BB}"/>
                <c:ext xmlns:c16="http://schemas.microsoft.com/office/drawing/2014/chart" uri="{C3380CC4-5D6E-409C-BE32-E72D297353CC}">
                  <c16:uniqueId val="{00000017-D759-4E41-970D-3FCD9E7BC997}"/>
                </c:ext>
              </c:extLst>
            </c:dLbl>
            <c:dLbl>
              <c:idx val="24"/>
              <c:delete val="1"/>
              <c:extLst>
                <c:ext xmlns:c15="http://schemas.microsoft.com/office/drawing/2012/chart" uri="{CE6537A1-D6FC-4f65-9D91-7224C49458BB}"/>
                <c:ext xmlns:c16="http://schemas.microsoft.com/office/drawing/2014/chart" uri="{C3380CC4-5D6E-409C-BE32-E72D297353CC}">
                  <c16:uniqueId val="{00000018-D759-4E41-970D-3FCD9E7BC997}"/>
                </c:ext>
              </c:extLst>
            </c:dLbl>
            <c:dLbl>
              <c:idx val="25"/>
              <c:delete val="1"/>
              <c:extLst>
                <c:ext xmlns:c15="http://schemas.microsoft.com/office/drawing/2012/chart" uri="{CE6537A1-D6FC-4f65-9D91-7224C49458BB}"/>
                <c:ext xmlns:c16="http://schemas.microsoft.com/office/drawing/2014/chart" uri="{C3380CC4-5D6E-409C-BE32-E72D297353CC}">
                  <c16:uniqueId val="{00000019-D759-4E41-970D-3FCD9E7BC997}"/>
                </c:ext>
              </c:extLst>
            </c:dLbl>
            <c:dLbl>
              <c:idx val="26"/>
              <c:delete val="1"/>
              <c:extLst>
                <c:ext xmlns:c15="http://schemas.microsoft.com/office/drawing/2012/chart" uri="{CE6537A1-D6FC-4f65-9D91-7224C49458BB}"/>
                <c:ext xmlns:c16="http://schemas.microsoft.com/office/drawing/2014/chart" uri="{C3380CC4-5D6E-409C-BE32-E72D297353CC}">
                  <c16:uniqueId val="{0000001A-D759-4E41-970D-3FCD9E7BC997}"/>
                </c:ext>
              </c:extLst>
            </c:dLbl>
            <c:dLbl>
              <c:idx val="27"/>
              <c:delete val="1"/>
              <c:extLst>
                <c:ext xmlns:c15="http://schemas.microsoft.com/office/drawing/2012/chart" uri="{CE6537A1-D6FC-4f65-9D91-7224C49458BB}"/>
                <c:ext xmlns:c16="http://schemas.microsoft.com/office/drawing/2014/chart" uri="{C3380CC4-5D6E-409C-BE32-E72D297353CC}">
                  <c16:uniqueId val="{0000001B-D759-4E41-970D-3FCD9E7BC997}"/>
                </c:ext>
              </c:extLst>
            </c:dLbl>
            <c:dLbl>
              <c:idx val="28"/>
              <c:delete val="1"/>
              <c:extLst>
                <c:ext xmlns:c15="http://schemas.microsoft.com/office/drawing/2012/chart" uri="{CE6537A1-D6FC-4f65-9D91-7224C49458BB}"/>
                <c:ext xmlns:c16="http://schemas.microsoft.com/office/drawing/2014/chart" uri="{C3380CC4-5D6E-409C-BE32-E72D297353CC}">
                  <c16:uniqueId val="{0000001C-D759-4E41-970D-3FCD9E7BC997}"/>
                </c:ext>
              </c:extLst>
            </c:dLbl>
            <c:dLbl>
              <c:idx val="29"/>
              <c:delete val="1"/>
              <c:extLst>
                <c:ext xmlns:c15="http://schemas.microsoft.com/office/drawing/2012/chart" uri="{CE6537A1-D6FC-4f65-9D91-7224C49458BB}"/>
                <c:ext xmlns:c16="http://schemas.microsoft.com/office/drawing/2014/chart" uri="{C3380CC4-5D6E-409C-BE32-E72D297353CC}">
                  <c16:uniqueId val="{0000001D-D759-4E41-970D-3FCD9E7BC997}"/>
                </c:ext>
              </c:extLst>
            </c:dLbl>
            <c:dLbl>
              <c:idx val="30"/>
              <c:delete val="1"/>
              <c:extLst>
                <c:ext xmlns:c15="http://schemas.microsoft.com/office/drawing/2012/chart" uri="{CE6537A1-D6FC-4f65-9D91-7224C49458BB}"/>
                <c:ext xmlns:c16="http://schemas.microsoft.com/office/drawing/2014/chart" uri="{C3380CC4-5D6E-409C-BE32-E72D297353CC}">
                  <c16:uniqueId val="{0000001E-D759-4E41-970D-3FCD9E7BC997}"/>
                </c:ext>
              </c:extLst>
            </c:dLbl>
            <c:dLbl>
              <c:idx val="31"/>
              <c:delete val="1"/>
              <c:extLst>
                <c:ext xmlns:c15="http://schemas.microsoft.com/office/drawing/2012/chart" uri="{CE6537A1-D6FC-4f65-9D91-7224C49458BB}"/>
                <c:ext xmlns:c16="http://schemas.microsoft.com/office/drawing/2014/chart" uri="{C3380CC4-5D6E-409C-BE32-E72D297353CC}">
                  <c16:uniqueId val="{0000001F-D759-4E41-970D-3FCD9E7BC997}"/>
                </c:ext>
              </c:extLst>
            </c:dLbl>
            <c:dLbl>
              <c:idx val="32"/>
              <c:delete val="1"/>
              <c:extLst>
                <c:ext xmlns:c15="http://schemas.microsoft.com/office/drawing/2012/chart" uri="{CE6537A1-D6FC-4f65-9D91-7224C49458BB}"/>
                <c:ext xmlns:c16="http://schemas.microsoft.com/office/drawing/2014/chart" uri="{C3380CC4-5D6E-409C-BE32-E72D297353CC}">
                  <c16:uniqueId val="{00000020-D759-4E41-970D-3FCD9E7BC997}"/>
                </c:ext>
              </c:extLst>
            </c:dLbl>
            <c:dLbl>
              <c:idx val="33"/>
              <c:delete val="1"/>
              <c:extLst>
                <c:ext xmlns:c15="http://schemas.microsoft.com/office/drawing/2012/chart" uri="{CE6537A1-D6FC-4f65-9D91-7224C49458BB}"/>
                <c:ext xmlns:c16="http://schemas.microsoft.com/office/drawing/2014/chart" uri="{C3380CC4-5D6E-409C-BE32-E72D297353CC}">
                  <c16:uniqueId val="{00000021-D759-4E41-970D-3FCD9E7BC997}"/>
                </c:ext>
              </c:extLst>
            </c:dLbl>
            <c:dLbl>
              <c:idx val="34"/>
              <c:delete val="1"/>
              <c:extLst>
                <c:ext xmlns:c15="http://schemas.microsoft.com/office/drawing/2012/chart" uri="{CE6537A1-D6FC-4f65-9D91-7224C49458BB}"/>
                <c:ext xmlns:c16="http://schemas.microsoft.com/office/drawing/2014/chart" uri="{C3380CC4-5D6E-409C-BE32-E72D297353CC}">
                  <c16:uniqueId val="{00000022-D759-4E41-970D-3FCD9E7BC997}"/>
                </c:ext>
              </c:extLst>
            </c:dLbl>
            <c:dLbl>
              <c:idx val="35"/>
              <c:delete val="1"/>
              <c:extLst>
                <c:ext xmlns:c15="http://schemas.microsoft.com/office/drawing/2012/chart" uri="{CE6537A1-D6FC-4f65-9D91-7224C49458BB}"/>
                <c:ext xmlns:c16="http://schemas.microsoft.com/office/drawing/2014/chart" uri="{C3380CC4-5D6E-409C-BE32-E72D297353CC}">
                  <c16:uniqueId val="{00000023-D759-4E41-970D-3FCD9E7BC997}"/>
                </c:ext>
              </c:extLst>
            </c:dLbl>
            <c:dLbl>
              <c:idx val="36"/>
              <c:delete val="1"/>
              <c:extLst>
                <c:ext xmlns:c15="http://schemas.microsoft.com/office/drawing/2012/chart" uri="{CE6537A1-D6FC-4f65-9D91-7224C49458BB}"/>
                <c:ext xmlns:c16="http://schemas.microsoft.com/office/drawing/2014/chart" uri="{C3380CC4-5D6E-409C-BE32-E72D297353CC}">
                  <c16:uniqueId val="{00000024-D759-4E41-970D-3FCD9E7BC997}"/>
                </c:ext>
              </c:extLst>
            </c:dLbl>
            <c:dLbl>
              <c:idx val="37"/>
              <c:delete val="1"/>
              <c:extLst>
                <c:ext xmlns:c15="http://schemas.microsoft.com/office/drawing/2012/chart" uri="{CE6537A1-D6FC-4f65-9D91-7224C49458BB}"/>
                <c:ext xmlns:c16="http://schemas.microsoft.com/office/drawing/2014/chart" uri="{C3380CC4-5D6E-409C-BE32-E72D297353CC}">
                  <c16:uniqueId val="{00000025-D759-4E41-970D-3FCD9E7BC997}"/>
                </c:ext>
              </c:extLst>
            </c:dLbl>
            <c:dLbl>
              <c:idx val="38"/>
              <c:delete val="1"/>
              <c:extLst>
                <c:ext xmlns:c15="http://schemas.microsoft.com/office/drawing/2012/chart" uri="{CE6537A1-D6FC-4f65-9D91-7224C49458BB}"/>
                <c:ext xmlns:c16="http://schemas.microsoft.com/office/drawing/2014/chart" uri="{C3380CC4-5D6E-409C-BE32-E72D297353CC}">
                  <c16:uniqueId val="{00000026-D759-4E41-970D-3FCD9E7BC997}"/>
                </c:ext>
              </c:extLst>
            </c:dLbl>
            <c:dLbl>
              <c:idx val="39"/>
              <c:delete val="1"/>
              <c:extLst>
                <c:ext xmlns:c15="http://schemas.microsoft.com/office/drawing/2012/chart" uri="{CE6537A1-D6FC-4f65-9D91-7224C49458BB}"/>
                <c:ext xmlns:c16="http://schemas.microsoft.com/office/drawing/2014/chart" uri="{C3380CC4-5D6E-409C-BE32-E72D297353CC}">
                  <c16:uniqueId val="{00000027-D759-4E41-970D-3FCD9E7BC997}"/>
                </c:ext>
              </c:extLst>
            </c:dLbl>
            <c:dLbl>
              <c:idx val="40"/>
              <c:delete val="1"/>
              <c:extLst>
                <c:ext xmlns:c15="http://schemas.microsoft.com/office/drawing/2012/chart" uri="{CE6537A1-D6FC-4f65-9D91-7224C49458BB}"/>
                <c:ext xmlns:c16="http://schemas.microsoft.com/office/drawing/2014/chart" uri="{C3380CC4-5D6E-409C-BE32-E72D297353CC}">
                  <c16:uniqueId val="{00000028-D759-4E41-970D-3FCD9E7BC997}"/>
                </c:ext>
              </c:extLst>
            </c:dLbl>
            <c:dLbl>
              <c:idx val="41"/>
              <c:delete val="1"/>
              <c:extLst>
                <c:ext xmlns:c15="http://schemas.microsoft.com/office/drawing/2012/chart" uri="{CE6537A1-D6FC-4f65-9D91-7224C49458BB}"/>
                <c:ext xmlns:c16="http://schemas.microsoft.com/office/drawing/2014/chart" uri="{C3380CC4-5D6E-409C-BE32-E72D297353CC}">
                  <c16:uniqueId val="{00000029-D759-4E41-970D-3FCD9E7BC997}"/>
                </c:ext>
              </c:extLst>
            </c:dLbl>
            <c:dLbl>
              <c:idx val="42"/>
              <c:delete val="1"/>
              <c:extLst>
                <c:ext xmlns:c15="http://schemas.microsoft.com/office/drawing/2012/chart" uri="{CE6537A1-D6FC-4f65-9D91-7224C49458BB}"/>
                <c:ext xmlns:c16="http://schemas.microsoft.com/office/drawing/2014/chart" uri="{C3380CC4-5D6E-409C-BE32-E72D297353CC}">
                  <c16:uniqueId val="{0000002A-D759-4E41-970D-3FCD9E7BC997}"/>
                </c:ext>
              </c:extLst>
            </c:dLbl>
            <c:dLbl>
              <c:idx val="43"/>
              <c:delete val="1"/>
              <c:extLst>
                <c:ext xmlns:c15="http://schemas.microsoft.com/office/drawing/2012/chart" uri="{CE6537A1-D6FC-4f65-9D91-7224C49458BB}"/>
                <c:ext xmlns:c16="http://schemas.microsoft.com/office/drawing/2014/chart" uri="{C3380CC4-5D6E-409C-BE32-E72D297353CC}">
                  <c16:uniqueId val="{0000002B-D759-4E41-970D-3FCD9E7BC997}"/>
                </c:ext>
              </c:extLst>
            </c:dLbl>
            <c:dLbl>
              <c:idx val="44"/>
              <c:delete val="1"/>
              <c:extLst>
                <c:ext xmlns:c15="http://schemas.microsoft.com/office/drawing/2012/chart" uri="{CE6537A1-D6FC-4f65-9D91-7224C49458BB}"/>
                <c:ext xmlns:c16="http://schemas.microsoft.com/office/drawing/2014/chart" uri="{C3380CC4-5D6E-409C-BE32-E72D297353CC}">
                  <c16:uniqueId val="{0000002C-D759-4E41-970D-3FCD9E7BC997}"/>
                </c:ext>
              </c:extLst>
            </c:dLbl>
            <c:dLbl>
              <c:idx val="45"/>
              <c:delete val="1"/>
              <c:extLst>
                <c:ext xmlns:c15="http://schemas.microsoft.com/office/drawing/2012/chart" uri="{CE6537A1-D6FC-4f65-9D91-7224C49458BB}"/>
                <c:ext xmlns:c16="http://schemas.microsoft.com/office/drawing/2014/chart" uri="{C3380CC4-5D6E-409C-BE32-E72D297353CC}">
                  <c16:uniqueId val="{0000002D-D759-4E41-970D-3FCD9E7BC997}"/>
                </c:ext>
              </c:extLst>
            </c:dLbl>
            <c:dLbl>
              <c:idx val="46"/>
              <c:delete val="1"/>
              <c:extLst>
                <c:ext xmlns:c15="http://schemas.microsoft.com/office/drawing/2012/chart" uri="{CE6537A1-D6FC-4f65-9D91-7224C49458BB}"/>
                <c:ext xmlns:c16="http://schemas.microsoft.com/office/drawing/2014/chart" uri="{C3380CC4-5D6E-409C-BE32-E72D297353CC}">
                  <c16:uniqueId val="{0000002E-D759-4E41-970D-3FCD9E7BC997}"/>
                </c:ext>
              </c:extLst>
            </c:dLbl>
            <c:dLbl>
              <c:idx val="47"/>
              <c:delete val="1"/>
              <c:extLst>
                <c:ext xmlns:c15="http://schemas.microsoft.com/office/drawing/2012/chart" uri="{CE6537A1-D6FC-4f65-9D91-7224C49458BB}"/>
                <c:ext xmlns:c16="http://schemas.microsoft.com/office/drawing/2014/chart" uri="{C3380CC4-5D6E-409C-BE32-E72D297353CC}">
                  <c16:uniqueId val="{0000002F-D759-4E41-970D-3FCD9E7BC997}"/>
                </c:ext>
              </c:extLst>
            </c:dLbl>
            <c:dLbl>
              <c:idx val="48"/>
              <c:delete val="1"/>
              <c:extLst>
                <c:ext xmlns:c15="http://schemas.microsoft.com/office/drawing/2012/chart" uri="{CE6537A1-D6FC-4f65-9D91-7224C49458BB}"/>
                <c:ext xmlns:c16="http://schemas.microsoft.com/office/drawing/2014/chart" uri="{C3380CC4-5D6E-409C-BE32-E72D297353CC}">
                  <c16:uniqueId val="{00000030-D759-4E41-970D-3FCD9E7BC997}"/>
                </c:ext>
              </c:extLst>
            </c:dLbl>
            <c:dLbl>
              <c:idx val="49"/>
              <c:delete val="1"/>
              <c:extLst>
                <c:ext xmlns:c15="http://schemas.microsoft.com/office/drawing/2012/chart" uri="{CE6537A1-D6FC-4f65-9D91-7224C49458BB}"/>
                <c:ext xmlns:c16="http://schemas.microsoft.com/office/drawing/2014/chart" uri="{C3380CC4-5D6E-409C-BE32-E72D297353CC}">
                  <c16:uniqueId val="{00000031-D759-4E41-970D-3FCD9E7BC997}"/>
                </c:ext>
              </c:extLst>
            </c:dLbl>
            <c:dLbl>
              <c:idx val="50"/>
              <c:delete val="1"/>
              <c:extLst>
                <c:ext xmlns:c15="http://schemas.microsoft.com/office/drawing/2012/chart" uri="{CE6537A1-D6FC-4f65-9D91-7224C49458BB}"/>
                <c:ext xmlns:c16="http://schemas.microsoft.com/office/drawing/2014/chart" uri="{C3380CC4-5D6E-409C-BE32-E72D297353CC}">
                  <c16:uniqueId val="{00000032-D759-4E41-970D-3FCD9E7BC997}"/>
                </c:ext>
              </c:extLst>
            </c:dLbl>
            <c:dLbl>
              <c:idx val="51"/>
              <c:delete val="1"/>
              <c:extLst>
                <c:ext xmlns:c15="http://schemas.microsoft.com/office/drawing/2012/chart" uri="{CE6537A1-D6FC-4f65-9D91-7224C49458BB}"/>
                <c:ext xmlns:c16="http://schemas.microsoft.com/office/drawing/2014/chart" uri="{C3380CC4-5D6E-409C-BE32-E72D297353CC}">
                  <c16:uniqueId val="{00000033-D759-4E41-970D-3FCD9E7BC997}"/>
                </c:ext>
              </c:extLst>
            </c:dLbl>
            <c:dLbl>
              <c:idx val="52"/>
              <c:delete val="1"/>
              <c:extLst>
                <c:ext xmlns:c15="http://schemas.microsoft.com/office/drawing/2012/chart" uri="{CE6537A1-D6FC-4f65-9D91-7224C49458BB}"/>
                <c:ext xmlns:c16="http://schemas.microsoft.com/office/drawing/2014/chart" uri="{C3380CC4-5D6E-409C-BE32-E72D297353CC}">
                  <c16:uniqueId val="{00000034-D759-4E41-970D-3FCD9E7BC997}"/>
                </c:ext>
              </c:extLst>
            </c:dLbl>
            <c:dLbl>
              <c:idx val="53"/>
              <c:delete val="1"/>
              <c:extLst>
                <c:ext xmlns:c15="http://schemas.microsoft.com/office/drawing/2012/chart" uri="{CE6537A1-D6FC-4f65-9D91-7224C49458BB}"/>
                <c:ext xmlns:c16="http://schemas.microsoft.com/office/drawing/2014/chart" uri="{C3380CC4-5D6E-409C-BE32-E72D297353CC}">
                  <c16:uniqueId val="{00000035-D759-4E41-970D-3FCD9E7BC997}"/>
                </c:ext>
              </c:extLst>
            </c:dLbl>
            <c:dLbl>
              <c:idx val="54"/>
              <c:delete val="1"/>
              <c:extLst>
                <c:ext xmlns:c15="http://schemas.microsoft.com/office/drawing/2012/chart" uri="{CE6537A1-D6FC-4f65-9D91-7224C49458BB}"/>
                <c:ext xmlns:c16="http://schemas.microsoft.com/office/drawing/2014/chart" uri="{C3380CC4-5D6E-409C-BE32-E72D297353CC}">
                  <c16:uniqueId val="{00000036-D759-4E41-970D-3FCD9E7BC997}"/>
                </c:ext>
              </c:extLst>
            </c:dLbl>
            <c:dLbl>
              <c:idx val="55"/>
              <c:delete val="1"/>
              <c:extLst>
                <c:ext xmlns:c15="http://schemas.microsoft.com/office/drawing/2012/chart" uri="{CE6537A1-D6FC-4f65-9D91-7224C49458BB}"/>
                <c:ext xmlns:c16="http://schemas.microsoft.com/office/drawing/2014/chart" uri="{C3380CC4-5D6E-409C-BE32-E72D297353CC}">
                  <c16:uniqueId val="{00000037-D759-4E41-970D-3FCD9E7BC997}"/>
                </c:ext>
              </c:extLst>
            </c:dLbl>
            <c:dLbl>
              <c:idx val="56"/>
              <c:delete val="1"/>
              <c:extLst>
                <c:ext xmlns:c15="http://schemas.microsoft.com/office/drawing/2012/chart" uri="{CE6537A1-D6FC-4f65-9D91-7224C49458BB}"/>
                <c:ext xmlns:c16="http://schemas.microsoft.com/office/drawing/2014/chart" uri="{C3380CC4-5D6E-409C-BE32-E72D297353CC}">
                  <c16:uniqueId val="{00000038-D759-4E41-970D-3FCD9E7BC997}"/>
                </c:ext>
              </c:extLst>
            </c:dLbl>
            <c:dLbl>
              <c:idx val="57"/>
              <c:delete val="1"/>
              <c:extLst>
                <c:ext xmlns:c15="http://schemas.microsoft.com/office/drawing/2012/chart" uri="{CE6537A1-D6FC-4f65-9D91-7224C49458BB}"/>
                <c:ext xmlns:c16="http://schemas.microsoft.com/office/drawing/2014/chart" uri="{C3380CC4-5D6E-409C-BE32-E72D297353CC}">
                  <c16:uniqueId val="{00000039-D759-4E41-970D-3FCD9E7BC997}"/>
                </c:ext>
              </c:extLst>
            </c:dLbl>
            <c:dLbl>
              <c:idx val="58"/>
              <c:delete val="1"/>
              <c:extLst>
                <c:ext xmlns:c15="http://schemas.microsoft.com/office/drawing/2012/chart" uri="{CE6537A1-D6FC-4f65-9D91-7224C49458BB}"/>
                <c:ext xmlns:c16="http://schemas.microsoft.com/office/drawing/2014/chart" uri="{C3380CC4-5D6E-409C-BE32-E72D297353CC}">
                  <c16:uniqueId val="{0000003A-D759-4E41-970D-3FCD9E7BC997}"/>
                </c:ext>
              </c:extLst>
            </c:dLbl>
            <c:dLbl>
              <c:idx val="59"/>
              <c:delete val="1"/>
              <c:extLst>
                <c:ext xmlns:c15="http://schemas.microsoft.com/office/drawing/2012/chart" uri="{CE6537A1-D6FC-4f65-9D91-7224C49458BB}"/>
                <c:ext xmlns:c16="http://schemas.microsoft.com/office/drawing/2014/chart" uri="{C3380CC4-5D6E-409C-BE32-E72D297353CC}">
                  <c16:uniqueId val="{0000003B-D759-4E41-970D-3FCD9E7BC997}"/>
                </c:ext>
              </c:extLst>
            </c:dLbl>
            <c:dLbl>
              <c:idx val="60"/>
              <c:delete val="1"/>
              <c:extLst>
                <c:ext xmlns:c15="http://schemas.microsoft.com/office/drawing/2012/chart" uri="{CE6537A1-D6FC-4f65-9D91-7224C49458BB}"/>
                <c:ext xmlns:c16="http://schemas.microsoft.com/office/drawing/2014/chart" uri="{C3380CC4-5D6E-409C-BE32-E72D297353CC}">
                  <c16:uniqueId val="{00000001-C302-44AD-A17A-5D696DE2D939}"/>
                </c:ext>
              </c:extLst>
            </c:dLbl>
            <c:dLbl>
              <c:idx val="61"/>
              <c:delete val="1"/>
              <c:extLst>
                <c:ext xmlns:c15="http://schemas.microsoft.com/office/drawing/2012/chart" uri="{CE6537A1-D6FC-4f65-9D91-7224C49458BB}"/>
                <c:ext xmlns:c16="http://schemas.microsoft.com/office/drawing/2014/chart" uri="{C3380CC4-5D6E-409C-BE32-E72D297353CC}">
                  <c16:uniqueId val="{00000001-EB6A-48B4-BDEE-2A9867A47AE5}"/>
                </c:ext>
              </c:extLst>
            </c:dLbl>
            <c:dLbl>
              <c:idx val="62"/>
              <c:layout>
                <c:manualLayout>
                  <c:x val="8.3333333333333332E-3"/>
                  <c:y val="7.3490833899142058E-2"/>
                </c:manualLayout>
              </c:layout>
              <c:spPr>
                <a:noFill/>
                <a:ln>
                  <a:noFill/>
                </a:ln>
                <a:effectLst/>
              </c:spPr>
              <c:txPr>
                <a:bodyPr wrap="square" lIns="38100" tIns="19050" rIns="38100" bIns="19050" anchor="ctr" anchorCtr="0">
                  <a:spAutoFit/>
                </a:bodyPr>
                <a:lstStyle/>
                <a:p>
                  <a:pPr algn="ctr" rtl="0">
                    <a:defRPr lang="en-US" sz="1000" b="1" i="0" u="none" strike="noStrike" kern="1200" baseline="0">
                      <a:solidFill>
                        <a:sysClr val="windowText" lastClr="000000"/>
                      </a:solidFill>
                      <a:latin typeface="+mn-lt"/>
                      <a:ea typeface="Arial"/>
                      <a:cs typeface="Arial"/>
                    </a:defRPr>
                  </a:pPr>
                  <a:endParaRPr lang="da-DK"/>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2E-4E77-81B0-0EF8D1DA1347}"/>
                </c:ext>
              </c:extLst>
            </c:dLbl>
            <c:spPr>
              <a:noFill/>
              <a:ln>
                <a:noFill/>
              </a:ln>
              <a:effectLst/>
            </c:spPr>
            <c:txPr>
              <a:bodyPr wrap="square" lIns="38100" tIns="19050" rIns="38100" bIns="19050" anchor="ctr">
                <a:spAutoFit/>
              </a:bodyPr>
              <a:lstStyle/>
              <a:p>
                <a:pPr>
                  <a:defRPr sz="1000">
                    <a:solidFill>
                      <a:sysClr val="windowText" lastClr="000000"/>
                    </a:solidFill>
                    <a:latin typeface="+mn-lt"/>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tx1">
                          <a:lumMod val="50000"/>
                          <a:lumOff val="50000"/>
                        </a:schemeClr>
                      </a:solidFill>
                    </a:ln>
                  </c:spPr>
                </c15:leaderLines>
              </c:ext>
            </c:extLst>
          </c:dLbls>
          <c:cat>
            <c:numRef>
              <c:f>'Global Indicators'!$B$5:$CD$5</c:f>
              <c:numCache>
                <c:formatCode>General</c:formatCode>
                <c:ptCount val="8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numCache>
            </c:numRef>
          </c:cat>
          <c:val>
            <c:numRef>
              <c:f>'Global Indicators'!$B$6:$CD$6</c:f>
              <c:numCache>
                <c:formatCode>General</c:formatCode>
                <c:ptCount val="81"/>
                <c:pt idx="0">
                  <c:v>316.91000000000003</c:v>
                </c:pt>
                <c:pt idx="1">
                  <c:v>317.64</c:v>
                </c:pt>
                <c:pt idx="2">
                  <c:v>318.45</c:v>
                </c:pt>
                <c:pt idx="3">
                  <c:v>318.99</c:v>
                </c:pt>
                <c:pt idx="4">
                  <c:v>319.62</c:v>
                </c:pt>
                <c:pt idx="5">
                  <c:v>320.04000000000002</c:v>
                </c:pt>
                <c:pt idx="6">
                  <c:v>321.37</c:v>
                </c:pt>
                <c:pt idx="7">
                  <c:v>322.18</c:v>
                </c:pt>
                <c:pt idx="8">
                  <c:v>323.05</c:v>
                </c:pt>
                <c:pt idx="9">
                  <c:v>324.62</c:v>
                </c:pt>
                <c:pt idx="10">
                  <c:v>325.68</c:v>
                </c:pt>
                <c:pt idx="11">
                  <c:v>326.32</c:v>
                </c:pt>
                <c:pt idx="12">
                  <c:v>327.45999999999998</c:v>
                </c:pt>
                <c:pt idx="13">
                  <c:v>329.68</c:v>
                </c:pt>
                <c:pt idx="14">
                  <c:v>330.19</c:v>
                </c:pt>
                <c:pt idx="15">
                  <c:v>331.12</c:v>
                </c:pt>
                <c:pt idx="16">
                  <c:v>332.03</c:v>
                </c:pt>
                <c:pt idx="17">
                  <c:v>333.84</c:v>
                </c:pt>
                <c:pt idx="18">
                  <c:v>335.41</c:v>
                </c:pt>
                <c:pt idx="19">
                  <c:v>336.84</c:v>
                </c:pt>
                <c:pt idx="20">
                  <c:v>338.76</c:v>
                </c:pt>
                <c:pt idx="21">
                  <c:v>340.12</c:v>
                </c:pt>
                <c:pt idx="22">
                  <c:v>341.48</c:v>
                </c:pt>
                <c:pt idx="23">
                  <c:v>343.15</c:v>
                </c:pt>
                <c:pt idx="24">
                  <c:v>344.85</c:v>
                </c:pt>
                <c:pt idx="25">
                  <c:v>346.35</c:v>
                </c:pt>
                <c:pt idx="26">
                  <c:v>347.61</c:v>
                </c:pt>
                <c:pt idx="27">
                  <c:v>349.31</c:v>
                </c:pt>
                <c:pt idx="28">
                  <c:v>351.69</c:v>
                </c:pt>
                <c:pt idx="29">
                  <c:v>353.2</c:v>
                </c:pt>
                <c:pt idx="30">
                  <c:v>354.45</c:v>
                </c:pt>
                <c:pt idx="31">
                  <c:v>355.7</c:v>
                </c:pt>
                <c:pt idx="32">
                  <c:v>356.54</c:v>
                </c:pt>
                <c:pt idx="33" formatCode="0.00">
                  <c:v>357.21</c:v>
                </c:pt>
                <c:pt idx="34">
                  <c:v>358.96</c:v>
                </c:pt>
                <c:pt idx="35">
                  <c:v>360.97</c:v>
                </c:pt>
                <c:pt idx="36">
                  <c:v>362.74</c:v>
                </c:pt>
                <c:pt idx="37">
                  <c:v>363.88</c:v>
                </c:pt>
                <c:pt idx="38" formatCode="0.00">
                  <c:v>366.84</c:v>
                </c:pt>
                <c:pt idx="39">
                  <c:v>368.54</c:v>
                </c:pt>
                <c:pt idx="40">
                  <c:v>369.71</c:v>
                </c:pt>
                <c:pt idx="41">
                  <c:v>371.32</c:v>
                </c:pt>
                <c:pt idx="42">
                  <c:v>373.45</c:v>
                </c:pt>
                <c:pt idx="43" formatCode="0.00">
                  <c:v>375.98</c:v>
                </c:pt>
                <c:pt idx="44" formatCode="0.00">
                  <c:v>377.7</c:v>
                </c:pt>
                <c:pt idx="45" formatCode="0.00">
                  <c:v>379.98</c:v>
                </c:pt>
                <c:pt idx="46" formatCode="0.00">
                  <c:v>382.09</c:v>
                </c:pt>
                <c:pt idx="47">
                  <c:v>384.03</c:v>
                </c:pt>
                <c:pt idx="48">
                  <c:v>385.83</c:v>
                </c:pt>
                <c:pt idx="49">
                  <c:v>387.64</c:v>
                </c:pt>
                <c:pt idx="50" formatCode="0.00">
                  <c:v>390.1</c:v>
                </c:pt>
                <c:pt idx="51">
                  <c:v>391.85</c:v>
                </c:pt>
                <c:pt idx="52">
                  <c:v>394.06</c:v>
                </c:pt>
                <c:pt idx="53">
                  <c:v>396.74</c:v>
                </c:pt>
                <c:pt idx="54">
                  <c:v>398.87</c:v>
                </c:pt>
                <c:pt idx="55">
                  <c:v>401.01</c:v>
                </c:pt>
                <c:pt idx="56">
                  <c:v>404.41</c:v>
                </c:pt>
                <c:pt idx="57">
                  <c:v>406.76</c:v>
                </c:pt>
                <c:pt idx="58">
                  <c:v>408.72</c:v>
                </c:pt>
                <c:pt idx="59">
                  <c:v>411.66</c:v>
                </c:pt>
                <c:pt idx="60">
                  <c:v>414.21</c:v>
                </c:pt>
                <c:pt idx="61">
                  <c:v>416.41</c:v>
                </c:pt>
                <c:pt idx="62">
                  <c:v>418.53</c:v>
                </c:pt>
              </c:numCache>
            </c:numRef>
          </c:val>
          <c:smooth val="0"/>
          <c:extLst>
            <c:ext xmlns:c16="http://schemas.microsoft.com/office/drawing/2014/chart" uri="{C3380CC4-5D6E-409C-BE32-E72D297353CC}">
              <c16:uniqueId val="{0000003C-D759-4E41-970D-3FCD9E7BC997}"/>
            </c:ext>
          </c:extLst>
        </c:ser>
        <c:dLbls>
          <c:showLegendKey val="0"/>
          <c:showVal val="0"/>
          <c:showCatName val="0"/>
          <c:showSerName val="0"/>
          <c:showPercent val="0"/>
          <c:showBubbleSize val="0"/>
        </c:dLbls>
        <c:smooth val="0"/>
        <c:axId val="327758240"/>
        <c:axId val="1"/>
      </c:lineChart>
      <c:catAx>
        <c:axId val="327758240"/>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0" vert="horz"/>
          <a:lstStyle/>
          <a:p>
            <a:pPr>
              <a:defRPr sz="1100" b="0" i="0" u="none" strike="noStrike" baseline="0">
                <a:solidFill>
                  <a:schemeClr val="tx1">
                    <a:lumMod val="75000"/>
                    <a:lumOff val="25000"/>
                  </a:schemeClr>
                </a:solidFill>
                <a:latin typeface="+mn-lt"/>
                <a:ea typeface="Arial"/>
                <a:cs typeface="Arial"/>
              </a:defRPr>
            </a:pPr>
            <a:endParaRPr lang="da-DK"/>
          </a:p>
        </c:txPr>
        <c:crossAx val="1"/>
        <c:crosses val="autoZero"/>
        <c:auto val="1"/>
        <c:lblAlgn val="ctr"/>
        <c:lblOffset val="100"/>
        <c:noMultiLvlLbl val="0"/>
      </c:catAx>
      <c:valAx>
        <c:axId val="1"/>
        <c:scaling>
          <c:orientation val="minMax"/>
          <c:max val="500"/>
          <c:min val="0"/>
        </c:scaling>
        <c:delete val="0"/>
        <c:axPos val="l"/>
        <c:majorGridlines>
          <c:spPr>
            <a:ln w="3175">
              <a:solidFill>
                <a:schemeClr val="accent1">
                  <a:lumMod val="60000"/>
                  <a:lumOff val="40000"/>
                </a:schemeClr>
              </a:solidFill>
              <a:prstDash val="solid"/>
            </a:ln>
          </c:spPr>
        </c:majorGridlines>
        <c:numFmt formatCode="General" sourceLinked="1"/>
        <c:majorTickMark val="out"/>
        <c:minorTickMark val="none"/>
        <c:tickLblPos val="nextTo"/>
        <c:spPr>
          <a:ln w="3175">
            <a:solidFill>
              <a:schemeClr val="bg1">
                <a:lumMod val="50000"/>
              </a:schemeClr>
            </a:solidFill>
            <a:prstDash val="solid"/>
          </a:ln>
        </c:spPr>
        <c:txPr>
          <a:bodyPr rot="0" vert="horz"/>
          <a:lstStyle/>
          <a:p>
            <a:pPr>
              <a:defRPr sz="1100" b="0" i="0" u="none" strike="noStrike" baseline="0">
                <a:solidFill>
                  <a:schemeClr val="tx1">
                    <a:lumMod val="75000"/>
                    <a:lumOff val="25000"/>
                  </a:schemeClr>
                </a:solidFill>
                <a:latin typeface="+mn-lt"/>
                <a:ea typeface="Arial"/>
                <a:cs typeface="Arial"/>
              </a:defRPr>
            </a:pPr>
            <a:endParaRPr lang="da-DK"/>
          </a:p>
        </c:txPr>
        <c:crossAx val="327758240"/>
        <c:crosses val="autoZero"/>
        <c:crossBetween val="midCat"/>
      </c:valAx>
      <c:spPr>
        <a:solidFill>
          <a:schemeClr val="accent4">
            <a:lumMod val="40000"/>
            <a:lumOff val="60000"/>
          </a:schemeClr>
        </a:solidFill>
        <a:ln w="12700">
          <a:noFill/>
          <a:prstDash val="solid"/>
        </a:ln>
      </c:spPr>
    </c:plotArea>
    <c:plotVisOnly val="1"/>
    <c:dispBlanksAs val="gap"/>
    <c:showDLblsOverMax val="0"/>
  </c:chart>
  <c:spPr>
    <a:solidFill>
      <a:schemeClr val="bg1">
        <a:lumMod val="75000"/>
      </a:schemeClr>
    </a:solidFill>
    <a:ln w="9525">
      <a:no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b="0" i="0" u="none" strike="noStrike" kern="1200" spc="0" baseline="0">
                <a:solidFill>
                  <a:schemeClr val="tx1">
                    <a:lumMod val="75000"/>
                    <a:lumOff val="25000"/>
                  </a:schemeClr>
                </a:solidFill>
                <a:latin typeface="+mn-lt"/>
                <a:ea typeface="+mn-ea"/>
                <a:cs typeface="+mn-cs"/>
              </a:defRPr>
            </a:pPr>
            <a:r>
              <a:rPr lang="en-US" sz="1400" b="0" i="0" u="none" strike="noStrike" kern="1200" spc="0" baseline="0">
                <a:solidFill>
                  <a:schemeClr val="tx1">
                    <a:lumMod val="75000"/>
                    <a:lumOff val="25000"/>
                  </a:schemeClr>
                </a:solidFill>
                <a:latin typeface="+mn-lt"/>
                <a:ea typeface="+mn-ea"/>
                <a:cs typeface="+mn-cs"/>
              </a:rPr>
              <a:t>Global Population; Billion</a:t>
            </a:r>
          </a:p>
        </c:rich>
      </c:tx>
      <c:overlay val="0"/>
    </c:title>
    <c:autoTitleDeleted val="0"/>
    <c:plotArea>
      <c:layout>
        <c:manualLayout>
          <c:layoutTarget val="inner"/>
          <c:xMode val="edge"/>
          <c:yMode val="edge"/>
          <c:x val="5.9838582677165353E-2"/>
          <c:y val="9.6442180021614948E-2"/>
          <c:w val="0.90115403543307082"/>
          <c:h val="0.78928021928293435"/>
        </c:manualLayout>
      </c:layout>
      <c:lineChart>
        <c:grouping val="standard"/>
        <c:varyColors val="0"/>
        <c:ser>
          <c:idx val="0"/>
          <c:order val="0"/>
          <c:tx>
            <c:strRef>
              <c:f>'Global Indicators'!$A$56</c:f>
              <c:strCache>
                <c:ptCount val="1"/>
                <c:pt idx="0">
                  <c:v>Global Population; Billion</c:v>
                </c:pt>
              </c:strCache>
            </c:strRef>
          </c:tx>
          <c:spPr>
            <a:ln w="50800">
              <a:solidFill>
                <a:srgbClr val="0070C0"/>
              </a:solidFill>
            </a:ln>
          </c:spPr>
          <c:marker>
            <c:symbol val="none"/>
          </c:marker>
          <c:dLbls>
            <c:dLbl>
              <c:idx val="0"/>
              <c:layout>
                <c:manualLayout>
                  <c:x val="2.4242424242424242E-2"/>
                  <c:y val="6.5681444991789698E-2"/>
                </c:manualLayout>
              </c:layout>
              <c:spPr>
                <a:noFill/>
                <a:ln>
                  <a:noFill/>
                </a:ln>
                <a:effectLst/>
              </c:spPr>
              <c:txPr>
                <a:bodyPr wrap="square" lIns="38100" tIns="19050" rIns="38100" bIns="19050" anchor="ctr">
                  <a:spAutoFit/>
                </a:bodyPr>
                <a:lstStyle/>
                <a:p>
                  <a:pPr>
                    <a:defRPr sz="1000">
                      <a:latin typeface="+mn-lt"/>
                    </a:defRPr>
                  </a:pPr>
                  <a:endParaRPr lang="da-DK"/>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E6D-4FEA-A1D8-D8548CA15B86}"/>
                </c:ext>
              </c:extLst>
            </c:dLbl>
            <c:dLbl>
              <c:idx val="1"/>
              <c:delete val="1"/>
              <c:extLst>
                <c:ext xmlns:c15="http://schemas.microsoft.com/office/drawing/2012/chart" uri="{CE6537A1-D6FC-4f65-9D91-7224C49458BB}"/>
                <c:ext xmlns:c16="http://schemas.microsoft.com/office/drawing/2014/chart" uri="{C3380CC4-5D6E-409C-BE32-E72D297353CC}">
                  <c16:uniqueId val="{00000001-9E6D-4FEA-A1D8-D8548CA15B86}"/>
                </c:ext>
              </c:extLst>
            </c:dLbl>
            <c:dLbl>
              <c:idx val="2"/>
              <c:delete val="1"/>
              <c:extLst>
                <c:ext xmlns:c15="http://schemas.microsoft.com/office/drawing/2012/chart" uri="{CE6537A1-D6FC-4f65-9D91-7224C49458BB}"/>
                <c:ext xmlns:c16="http://schemas.microsoft.com/office/drawing/2014/chart" uri="{C3380CC4-5D6E-409C-BE32-E72D297353CC}">
                  <c16:uniqueId val="{00000002-9E6D-4FEA-A1D8-D8548CA15B86}"/>
                </c:ext>
              </c:extLst>
            </c:dLbl>
            <c:dLbl>
              <c:idx val="3"/>
              <c:delete val="1"/>
              <c:extLst>
                <c:ext xmlns:c15="http://schemas.microsoft.com/office/drawing/2012/chart" uri="{CE6537A1-D6FC-4f65-9D91-7224C49458BB}"/>
                <c:ext xmlns:c16="http://schemas.microsoft.com/office/drawing/2014/chart" uri="{C3380CC4-5D6E-409C-BE32-E72D297353CC}">
                  <c16:uniqueId val="{00000003-9E6D-4FEA-A1D8-D8548CA15B86}"/>
                </c:ext>
              </c:extLst>
            </c:dLbl>
            <c:dLbl>
              <c:idx val="4"/>
              <c:delete val="1"/>
              <c:extLst>
                <c:ext xmlns:c15="http://schemas.microsoft.com/office/drawing/2012/chart" uri="{CE6537A1-D6FC-4f65-9D91-7224C49458BB}"/>
                <c:ext xmlns:c16="http://schemas.microsoft.com/office/drawing/2014/chart" uri="{C3380CC4-5D6E-409C-BE32-E72D297353CC}">
                  <c16:uniqueId val="{00000004-9E6D-4FEA-A1D8-D8548CA15B86}"/>
                </c:ext>
              </c:extLst>
            </c:dLbl>
            <c:dLbl>
              <c:idx val="5"/>
              <c:delete val="1"/>
              <c:extLst>
                <c:ext xmlns:c15="http://schemas.microsoft.com/office/drawing/2012/chart" uri="{CE6537A1-D6FC-4f65-9D91-7224C49458BB}"/>
                <c:ext xmlns:c16="http://schemas.microsoft.com/office/drawing/2014/chart" uri="{C3380CC4-5D6E-409C-BE32-E72D297353CC}">
                  <c16:uniqueId val="{00000005-9E6D-4FEA-A1D8-D8548CA15B86}"/>
                </c:ext>
              </c:extLst>
            </c:dLbl>
            <c:dLbl>
              <c:idx val="6"/>
              <c:delete val="1"/>
              <c:extLst>
                <c:ext xmlns:c15="http://schemas.microsoft.com/office/drawing/2012/chart" uri="{CE6537A1-D6FC-4f65-9D91-7224C49458BB}"/>
                <c:ext xmlns:c16="http://schemas.microsoft.com/office/drawing/2014/chart" uri="{C3380CC4-5D6E-409C-BE32-E72D297353CC}">
                  <c16:uniqueId val="{00000006-9E6D-4FEA-A1D8-D8548CA15B86}"/>
                </c:ext>
              </c:extLst>
            </c:dLbl>
            <c:dLbl>
              <c:idx val="7"/>
              <c:delete val="1"/>
              <c:extLst>
                <c:ext xmlns:c15="http://schemas.microsoft.com/office/drawing/2012/chart" uri="{CE6537A1-D6FC-4f65-9D91-7224C49458BB}"/>
                <c:ext xmlns:c16="http://schemas.microsoft.com/office/drawing/2014/chart" uri="{C3380CC4-5D6E-409C-BE32-E72D297353CC}">
                  <c16:uniqueId val="{00000007-9E6D-4FEA-A1D8-D8548CA15B86}"/>
                </c:ext>
              </c:extLst>
            </c:dLbl>
            <c:dLbl>
              <c:idx val="8"/>
              <c:delete val="1"/>
              <c:extLst>
                <c:ext xmlns:c15="http://schemas.microsoft.com/office/drawing/2012/chart" uri="{CE6537A1-D6FC-4f65-9D91-7224C49458BB}"/>
                <c:ext xmlns:c16="http://schemas.microsoft.com/office/drawing/2014/chart" uri="{C3380CC4-5D6E-409C-BE32-E72D297353CC}">
                  <c16:uniqueId val="{00000008-9E6D-4FEA-A1D8-D8548CA15B86}"/>
                </c:ext>
              </c:extLst>
            </c:dLbl>
            <c:dLbl>
              <c:idx val="9"/>
              <c:delete val="1"/>
              <c:extLst>
                <c:ext xmlns:c15="http://schemas.microsoft.com/office/drawing/2012/chart" uri="{CE6537A1-D6FC-4f65-9D91-7224C49458BB}"/>
                <c:ext xmlns:c16="http://schemas.microsoft.com/office/drawing/2014/chart" uri="{C3380CC4-5D6E-409C-BE32-E72D297353CC}">
                  <c16:uniqueId val="{00000009-9E6D-4FEA-A1D8-D8548CA15B86}"/>
                </c:ext>
              </c:extLst>
            </c:dLbl>
            <c:dLbl>
              <c:idx val="10"/>
              <c:delete val="1"/>
              <c:extLst>
                <c:ext xmlns:c15="http://schemas.microsoft.com/office/drawing/2012/chart" uri="{CE6537A1-D6FC-4f65-9D91-7224C49458BB}"/>
                <c:ext xmlns:c16="http://schemas.microsoft.com/office/drawing/2014/chart" uri="{C3380CC4-5D6E-409C-BE32-E72D297353CC}">
                  <c16:uniqueId val="{0000000A-9E6D-4FEA-A1D8-D8548CA15B86}"/>
                </c:ext>
              </c:extLst>
            </c:dLbl>
            <c:dLbl>
              <c:idx val="11"/>
              <c:delete val="1"/>
              <c:extLst>
                <c:ext xmlns:c15="http://schemas.microsoft.com/office/drawing/2012/chart" uri="{CE6537A1-D6FC-4f65-9D91-7224C49458BB}"/>
                <c:ext xmlns:c16="http://schemas.microsoft.com/office/drawing/2014/chart" uri="{C3380CC4-5D6E-409C-BE32-E72D297353CC}">
                  <c16:uniqueId val="{0000000B-9E6D-4FEA-A1D8-D8548CA15B86}"/>
                </c:ext>
              </c:extLst>
            </c:dLbl>
            <c:dLbl>
              <c:idx val="12"/>
              <c:delete val="1"/>
              <c:extLst>
                <c:ext xmlns:c15="http://schemas.microsoft.com/office/drawing/2012/chart" uri="{CE6537A1-D6FC-4f65-9D91-7224C49458BB}"/>
                <c:ext xmlns:c16="http://schemas.microsoft.com/office/drawing/2014/chart" uri="{C3380CC4-5D6E-409C-BE32-E72D297353CC}">
                  <c16:uniqueId val="{0000000C-9E6D-4FEA-A1D8-D8548CA15B86}"/>
                </c:ext>
              </c:extLst>
            </c:dLbl>
            <c:dLbl>
              <c:idx val="13"/>
              <c:delete val="1"/>
              <c:extLst>
                <c:ext xmlns:c15="http://schemas.microsoft.com/office/drawing/2012/chart" uri="{CE6537A1-D6FC-4f65-9D91-7224C49458BB}"/>
                <c:ext xmlns:c16="http://schemas.microsoft.com/office/drawing/2014/chart" uri="{C3380CC4-5D6E-409C-BE32-E72D297353CC}">
                  <c16:uniqueId val="{0000000D-9E6D-4FEA-A1D8-D8548CA15B86}"/>
                </c:ext>
              </c:extLst>
            </c:dLbl>
            <c:dLbl>
              <c:idx val="14"/>
              <c:delete val="1"/>
              <c:extLst>
                <c:ext xmlns:c15="http://schemas.microsoft.com/office/drawing/2012/chart" uri="{CE6537A1-D6FC-4f65-9D91-7224C49458BB}"/>
                <c:ext xmlns:c16="http://schemas.microsoft.com/office/drawing/2014/chart" uri="{C3380CC4-5D6E-409C-BE32-E72D297353CC}">
                  <c16:uniqueId val="{0000000E-9E6D-4FEA-A1D8-D8548CA15B86}"/>
                </c:ext>
              </c:extLst>
            </c:dLbl>
            <c:dLbl>
              <c:idx val="15"/>
              <c:delete val="1"/>
              <c:extLst>
                <c:ext xmlns:c15="http://schemas.microsoft.com/office/drawing/2012/chart" uri="{CE6537A1-D6FC-4f65-9D91-7224C49458BB}"/>
                <c:ext xmlns:c16="http://schemas.microsoft.com/office/drawing/2014/chart" uri="{C3380CC4-5D6E-409C-BE32-E72D297353CC}">
                  <c16:uniqueId val="{0000000F-9E6D-4FEA-A1D8-D8548CA15B86}"/>
                </c:ext>
              </c:extLst>
            </c:dLbl>
            <c:dLbl>
              <c:idx val="16"/>
              <c:delete val="1"/>
              <c:extLst>
                <c:ext xmlns:c15="http://schemas.microsoft.com/office/drawing/2012/chart" uri="{CE6537A1-D6FC-4f65-9D91-7224C49458BB}"/>
                <c:ext xmlns:c16="http://schemas.microsoft.com/office/drawing/2014/chart" uri="{C3380CC4-5D6E-409C-BE32-E72D297353CC}">
                  <c16:uniqueId val="{00000010-9E6D-4FEA-A1D8-D8548CA15B86}"/>
                </c:ext>
              </c:extLst>
            </c:dLbl>
            <c:dLbl>
              <c:idx val="17"/>
              <c:delete val="1"/>
              <c:extLst>
                <c:ext xmlns:c15="http://schemas.microsoft.com/office/drawing/2012/chart" uri="{CE6537A1-D6FC-4f65-9D91-7224C49458BB}"/>
                <c:ext xmlns:c16="http://schemas.microsoft.com/office/drawing/2014/chart" uri="{C3380CC4-5D6E-409C-BE32-E72D297353CC}">
                  <c16:uniqueId val="{00000011-9E6D-4FEA-A1D8-D8548CA15B86}"/>
                </c:ext>
              </c:extLst>
            </c:dLbl>
            <c:dLbl>
              <c:idx val="18"/>
              <c:delete val="1"/>
              <c:extLst>
                <c:ext xmlns:c15="http://schemas.microsoft.com/office/drawing/2012/chart" uri="{CE6537A1-D6FC-4f65-9D91-7224C49458BB}"/>
                <c:ext xmlns:c16="http://schemas.microsoft.com/office/drawing/2014/chart" uri="{C3380CC4-5D6E-409C-BE32-E72D297353CC}">
                  <c16:uniqueId val="{00000012-9E6D-4FEA-A1D8-D8548CA15B86}"/>
                </c:ext>
              </c:extLst>
            </c:dLbl>
            <c:dLbl>
              <c:idx val="19"/>
              <c:delete val="1"/>
              <c:extLst>
                <c:ext xmlns:c15="http://schemas.microsoft.com/office/drawing/2012/chart" uri="{CE6537A1-D6FC-4f65-9D91-7224C49458BB}"/>
                <c:ext xmlns:c16="http://schemas.microsoft.com/office/drawing/2014/chart" uri="{C3380CC4-5D6E-409C-BE32-E72D297353CC}">
                  <c16:uniqueId val="{00000013-9E6D-4FEA-A1D8-D8548CA15B86}"/>
                </c:ext>
              </c:extLst>
            </c:dLbl>
            <c:dLbl>
              <c:idx val="20"/>
              <c:delete val="1"/>
              <c:extLst>
                <c:ext xmlns:c15="http://schemas.microsoft.com/office/drawing/2012/chart" uri="{CE6537A1-D6FC-4f65-9D91-7224C49458BB}"/>
                <c:ext xmlns:c16="http://schemas.microsoft.com/office/drawing/2014/chart" uri="{C3380CC4-5D6E-409C-BE32-E72D297353CC}">
                  <c16:uniqueId val="{00000014-9E6D-4FEA-A1D8-D8548CA15B86}"/>
                </c:ext>
              </c:extLst>
            </c:dLbl>
            <c:dLbl>
              <c:idx val="21"/>
              <c:delete val="1"/>
              <c:extLst>
                <c:ext xmlns:c15="http://schemas.microsoft.com/office/drawing/2012/chart" uri="{CE6537A1-D6FC-4f65-9D91-7224C49458BB}"/>
                <c:ext xmlns:c16="http://schemas.microsoft.com/office/drawing/2014/chart" uri="{C3380CC4-5D6E-409C-BE32-E72D297353CC}">
                  <c16:uniqueId val="{00000015-9E6D-4FEA-A1D8-D8548CA15B86}"/>
                </c:ext>
              </c:extLst>
            </c:dLbl>
            <c:dLbl>
              <c:idx val="22"/>
              <c:delete val="1"/>
              <c:extLst>
                <c:ext xmlns:c15="http://schemas.microsoft.com/office/drawing/2012/chart" uri="{CE6537A1-D6FC-4f65-9D91-7224C49458BB}"/>
                <c:ext xmlns:c16="http://schemas.microsoft.com/office/drawing/2014/chart" uri="{C3380CC4-5D6E-409C-BE32-E72D297353CC}">
                  <c16:uniqueId val="{00000016-9E6D-4FEA-A1D8-D8548CA15B86}"/>
                </c:ext>
              </c:extLst>
            </c:dLbl>
            <c:dLbl>
              <c:idx val="23"/>
              <c:delete val="1"/>
              <c:extLst>
                <c:ext xmlns:c15="http://schemas.microsoft.com/office/drawing/2012/chart" uri="{CE6537A1-D6FC-4f65-9D91-7224C49458BB}"/>
                <c:ext xmlns:c16="http://schemas.microsoft.com/office/drawing/2014/chart" uri="{C3380CC4-5D6E-409C-BE32-E72D297353CC}">
                  <c16:uniqueId val="{00000017-9E6D-4FEA-A1D8-D8548CA15B86}"/>
                </c:ext>
              </c:extLst>
            </c:dLbl>
            <c:dLbl>
              <c:idx val="24"/>
              <c:delete val="1"/>
              <c:extLst>
                <c:ext xmlns:c15="http://schemas.microsoft.com/office/drawing/2012/chart" uri="{CE6537A1-D6FC-4f65-9D91-7224C49458BB}"/>
                <c:ext xmlns:c16="http://schemas.microsoft.com/office/drawing/2014/chart" uri="{C3380CC4-5D6E-409C-BE32-E72D297353CC}">
                  <c16:uniqueId val="{00000018-9E6D-4FEA-A1D8-D8548CA15B86}"/>
                </c:ext>
              </c:extLst>
            </c:dLbl>
            <c:dLbl>
              <c:idx val="25"/>
              <c:delete val="1"/>
              <c:extLst>
                <c:ext xmlns:c15="http://schemas.microsoft.com/office/drawing/2012/chart" uri="{CE6537A1-D6FC-4f65-9D91-7224C49458BB}"/>
                <c:ext xmlns:c16="http://schemas.microsoft.com/office/drawing/2014/chart" uri="{C3380CC4-5D6E-409C-BE32-E72D297353CC}">
                  <c16:uniqueId val="{00000019-9E6D-4FEA-A1D8-D8548CA15B86}"/>
                </c:ext>
              </c:extLst>
            </c:dLbl>
            <c:dLbl>
              <c:idx val="26"/>
              <c:delete val="1"/>
              <c:extLst>
                <c:ext xmlns:c15="http://schemas.microsoft.com/office/drawing/2012/chart" uri="{CE6537A1-D6FC-4f65-9D91-7224C49458BB}"/>
                <c:ext xmlns:c16="http://schemas.microsoft.com/office/drawing/2014/chart" uri="{C3380CC4-5D6E-409C-BE32-E72D297353CC}">
                  <c16:uniqueId val="{0000001A-9E6D-4FEA-A1D8-D8548CA15B86}"/>
                </c:ext>
              </c:extLst>
            </c:dLbl>
            <c:dLbl>
              <c:idx val="27"/>
              <c:delete val="1"/>
              <c:extLst>
                <c:ext xmlns:c15="http://schemas.microsoft.com/office/drawing/2012/chart" uri="{CE6537A1-D6FC-4f65-9D91-7224C49458BB}"/>
                <c:ext xmlns:c16="http://schemas.microsoft.com/office/drawing/2014/chart" uri="{C3380CC4-5D6E-409C-BE32-E72D297353CC}">
                  <c16:uniqueId val="{0000001B-9E6D-4FEA-A1D8-D8548CA15B86}"/>
                </c:ext>
              </c:extLst>
            </c:dLbl>
            <c:dLbl>
              <c:idx val="28"/>
              <c:delete val="1"/>
              <c:extLst>
                <c:ext xmlns:c15="http://schemas.microsoft.com/office/drawing/2012/chart" uri="{CE6537A1-D6FC-4f65-9D91-7224C49458BB}"/>
                <c:ext xmlns:c16="http://schemas.microsoft.com/office/drawing/2014/chart" uri="{C3380CC4-5D6E-409C-BE32-E72D297353CC}">
                  <c16:uniqueId val="{0000001C-9E6D-4FEA-A1D8-D8548CA15B86}"/>
                </c:ext>
              </c:extLst>
            </c:dLbl>
            <c:dLbl>
              <c:idx val="29"/>
              <c:delete val="1"/>
              <c:extLst>
                <c:ext xmlns:c15="http://schemas.microsoft.com/office/drawing/2012/chart" uri="{CE6537A1-D6FC-4f65-9D91-7224C49458BB}"/>
                <c:ext xmlns:c16="http://schemas.microsoft.com/office/drawing/2014/chart" uri="{C3380CC4-5D6E-409C-BE32-E72D297353CC}">
                  <c16:uniqueId val="{0000001D-9E6D-4FEA-A1D8-D8548CA15B86}"/>
                </c:ext>
              </c:extLst>
            </c:dLbl>
            <c:dLbl>
              <c:idx val="30"/>
              <c:delete val="1"/>
              <c:extLst>
                <c:ext xmlns:c15="http://schemas.microsoft.com/office/drawing/2012/chart" uri="{CE6537A1-D6FC-4f65-9D91-7224C49458BB}"/>
                <c:ext xmlns:c16="http://schemas.microsoft.com/office/drawing/2014/chart" uri="{C3380CC4-5D6E-409C-BE32-E72D297353CC}">
                  <c16:uniqueId val="{0000001E-9E6D-4FEA-A1D8-D8548CA15B86}"/>
                </c:ext>
              </c:extLst>
            </c:dLbl>
            <c:dLbl>
              <c:idx val="31"/>
              <c:delete val="1"/>
              <c:extLst>
                <c:ext xmlns:c15="http://schemas.microsoft.com/office/drawing/2012/chart" uri="{CE6537A1-D6FC-4f65-9D91-7224C49458BB}"/>
                <c:ext xmlns:c16="http://schemas.microsoft.com/office/drawing/2014/chart" uri="{C3380CC4-5D6E-409C-BE32-E72D297353CC}">
                  <c16:uniqueId val="{0000001F-9E6D-4FEA-A1D8-D8548CA15B86}"/>
                </c:ext>
              </c:extLst>
            </c:dLbl>
            <c:dLbl>
              <c:idx val="32"/>
              <c:delete val="1"/>
              <c:extLst>
                <c:ext xmlns:c15="http://schemas.microsoft.com/office/drawing/2012/chart" uri="{CE6537A1-D6FC-4f65-9D91-7224C49458BB}"/>
                <c:ext xmlns:c16="http://schemas.microsoft.com/office/drawing/2014/chart" uri="{C3380CC4-5D6E-409C-BE32-E72D297353CC}">
                  <c16:uniqueId val="{00000020-9E6D-4FEA-A1D8-D8548CA15B86}"/>
                </c:ext>
              </c:extLst>
            </c:dLbl>
            <c:dLbl>
              <c:idx val="33"/>
              <c:delete val="1"/>
              <c:extLst>
                <c:ext xmlns:c15="http://schemas.microsoft.com/office/drawing/2012/chart" uri="{CE6537A1-D6FC-4f65-9D91-7224C49458BB}"/>
                <c:ext xmlns:c16="http://schemas.microsoft.com/office/drawing/2014/chart" uri="{C3380CC4-5D6E-409C-BE32-E72D297353CC}">
                  <c16:uniqueId val="{00000021-9E6D-4FEA-A1D8-D8548CA15B86}"/>
                </c:ext>
              </c:extLst>
            </c:dLbl>
            <c:dLbl>
              <c:idx val="34"/>
              <c:delete val="1"/>
              <c:extLst>
                <c:ext xmlns:c15="http://schemas.microsoft.com/office/drawing/2012/chart" uri="{CE6537A1-D6FC-4f65-9D91-7224C49458BB}"/>
                <c:ext xmlns:c16="http://schemas.microsoft.com/office/drawing/2014/chart" uri="{C3380CC4-5D6E-409C-BE32-E72D297353CC}">
                  <c16:uniqueId val="{00000022-9E6D-4FEA-A1D8-D8548CA15B86}"/>
                </c:ext>
              </c:extLst>
            </c:dLbl>
            <c:dLbl>
              <c:idx val="35"/>
              <c:delete val="1"/>
              <c:extLst>
                <c:ext xmlns:c15="http://schemas.microsoft.com/office/drawing/2012/chart" uri="{CE6537A1-D6FC-4f65-9D91-7224C49458BB}"/>
                <c:ext xmlns:c16="http://schemas.microsoft.com/office/drawing/2014/chart" uri="{C3380CC4-5D6E-409C-BE32-E72D297353CC}">
                  <c16:uniqueId val="{00000023-9E6D-4FEA-A1D8-D8548CA15B86}"/>
                </c:ext>
              </c:extLst>
            </c:dLbl>
            <c:dLbl>
              <c:idx val="36"/>
              <c:delete val="1"/>
              <c:extLst>
                <c:ext xmlns:c15="http://schemas.microsoft.com/office/drawing/2012/chart" uri="{CE6537A1-D6FC-4f65-9D91-7224C49458BB}"/>
                <c:ext xmlns:c16="http://schemas.microsoft.com/office/drawing/2014/chart" uri="{C3380CC4-5D6E-409C-BE32-E72D297353CC}">
                  <c16:uniqueId val="{00000024-9E6D-4FEA-A1D8-D8548CA15B86}"/>
                </c:ext>
              </c:extLst>
            </c:dLbl>
            <c:dLbl>
              <c:idx val="37"/>
              <c:delete val="1"/>
              <c:extLst>
                <c:ext xmlns:c15="http://schemas.microsoft.com/office/drawing/2012/chart" uri="{CE6537A1-D6FC-4f65-9D91-7224C49458BB}"/>
                <c:ext xmlns:c16="http://schemas.microsoft.com/office/drawing/2014/chart" uri="{C3380CC4-5D6E-409C-BE32-E72D297353CC}">
                  <c16:uniqueId val="{00000025-9E6D-4FEA-A1D8-D8548CA15B86}"/>
                </c:ext>
              </c:extLst>
            </c:dLbl>
            <c:dLbl>
              <c:idx val="38"/>
              <c:delete val="1"/>
              <c:extLst>
                <c:ext xmlns:c15="http://schemas.microsoft.com/office/drawing/2012/chart" uri="{CE6537A1-D6FC-4f65-9D91-7224C49458BB}"/>
                <c:ext xmlns:c16="http://schemas.microsoft.com/office/drawing/2014/chart" uri="{C3380CC4-5D6E-409C-BE32-E72D297353CC}">
                  <c16:uniqueId val="{00000026-9E6D-4FEA-A1D8-D8548CA15B86}"/>
                </c:ext>
              </c:extLst>
            </c:dLbl>
            <c:dLbl>
              <c:idx val="39"/>
              <c:delete val="1"/>
              <c:extLst>
                <c:ext xmlns:c15="http://schemas.microsoft.com/office/drawing/2012/chart" uri="{CE6537A1-D6FC-4f65-9D91-7224C49458BB}"/>
                <c:ext xmlns:c16="http://schemas.microsoft.com/office/drawing/2014/chart" uri="{C3380CC4-5D6E-409C-BE32-E72D297353CC}">
                  <c16:uniqueId val="{00000027-9E6D-4FEA-A1D8-D8548CA15B86}"/>
                </c:ext>
              </c:extLst>
            </c:dLbl>
            <c:dLbl>
              <c:idx val="40"/>
              <c:delete val="1"/>
              <c:extLst>
                <c:ext xmlns:c15="http://schemas.microsoft.com/office/drawing/2012/chart" uri="{CE6537A1-D6FC-4f65-9D91-7224C49458BB}"/>
                <c:ext xmlns:c16="http://schemas.microsoft.com/office/drawing/2014/chart" uri="{C3380CC4-5D6E-409C-BE32-E72D297353CC}">
                  <c16:uniqueId val="{00000028-9E6D-4FEA-A1D8-D8548CA15B86}"/>
                </c:ext>
              </c:extLst>
            </c:dLbl>
            <c:dLbl>
              <c:idx val="41"/>
              <c:delete val="1"/>
              <c:extLst>
                <c:ext xmlns:c15="http://schemas.microsoft.com/office/drawing/2012/chart" uri="{CE6537A1-D6FC-4f65-9D91-7224C49458BB}"/>
                <c:ext xmlns:c16="http://schemas.microsoft.com/office/drawing/2014/chart" uri="{C3380CC4-5D6E-409C-BE32-E72D297353CC}">
                  <c16:uniqueId val="{00000029-9E6D-4FEA-A1D8-D8548CA15B86}"/>
                </c:ext>
              </c:extLst>
            </c:dLbl>
            <c:dLbl>
              <c:idx val="42"/>
              <c:delete val="1"/>
              <c:extLst>
                <c:ext xmlns:c15="http://schemas.microsoft.com/office/drawing/2012/chart" uri="{CE6537A1-D6FC-4f65-9D91-7224C49458BB}"/>
                <c:ext xmlns:c16="http://schemas.microsoft.com/office/drawing/2014/chart" uri="{C3380CC4-5D6E-409C-BE32-E72D297353CC}">
                  <c16:uniqueId val="{0000002A-9E6D-4FEA-A1D8-D8548CA15B86}"/>
                </c:ext>
              </c:extLst>
            </c:dLbl>
            <c:dLbl>
              <c:idx val="43"/>
              <c:delete val="1"/>
              <c:extLst>
                <c:ext xmlns:c15="http://schemas.microsoft.com/office/drawing/2012/chart" uri="{CE6537A1-D6FC-4f65-9D91-7224C49458BB}"/>
                <c:ext xmlns:c16="http://schemas.microsoft.com/office/drawing/2014/chart" uri="{C3380CC4-5D6E-409C-BE32-E72D297353CC}">
                  <c16:uniqueId val="{0000002B-9E6D-4FEA-A1D8-D8548CA15B86}"/>
                </c:ext>
              </c:extLst>
            </c:dLbl>
            <c:dLbl>
              <c:idx val="44"/>
              <c:delete val="1"/>
              <c:extLst>
                <c:ext xmlns:c15="http://schemas.microsoft.com/office/drawing/2012/chart" uri="{CE6537A1-D6FC-4f65-9D91-7224C49458BB}"/>
                <c:ext xmlns:c16="http://schemas.microsoft.com/office/drawing/2014/chart" uri="{C3380CC4-5D6E-409C-BE32-E72D297353CC}">
                  <c16:uniqueId val="{0000002C-9E6D-4FEA-A1D8-D8548CA15B86}"/>
                </c:ext>
              </c:extLst>
            </c:dLbl>
            <c:dLbl>
              <c:idx val="45"/>
              <c:delete val="1"/>
              <c:extLst>
                <c:ext xmlns:c15="http://schemas.microsoft.com/office/drawing/2012/chart" uri="{CE6537A1-D6FC-4f65-9D91-7224C49458BB}"/>
                <c:ext xmlns:c16="http://schemas.microsoft.com/office/drawing/2014/chart" uri="{C3380CC4-5D6E-409C-BE32-E72D297353CC}">
                  <c16:uniqueId val="{0000002D-9E6D-4FEA-A1D8-D8548CA15B86}"/>
                </c:ext>
              </c:extLst>
            </c:dLbl>
            <c:dLbl>
              <c:idx val="46"/>
              <c:delete val="1"/>
              <c:extLst>
                <c:ext xmlns:c15="http://schemas.microsoft.com/office/drawing/2012/chart" uri="{CE6537A1-D6FC-4f65-9D91-7224C49458BB}"/>
                <c:ext xmlns:c16="http://schemas.microsoft.com/office/drawing/2014/chart" uri="{C3380CC4-5D6E-409C-BE32-E72D297353CC}">
                  <c16:uniqueId val="{0000002E-9E6D-4FEA-A1D8-D8548CA15B86}"/>
                </c:ext>
              </c:extLst>
            </c:dLbl>
            <c:dLbl>
              <c:idx val="47"/>
              <c:delete val="1"/>
              <c:extLst>
                <c:ext xmlns:c15="http://schemas.microsoft.com/office/drawing/2012/chart" uri="{CE6537A1-D6FC-4f65-9D91-7224C49458BB}"/>
                <c:ext xmlns:c16="http://schemas.microsoft.com/office/drawing/2014/chart" uri="{C3380CC4-5D6E-409C-BE32-E72D297353CC}">
                  <c16:uniqueId val="{0000002F-9E6D-4FEA-A1D8-D8548CA15B86}"/>
                </c:ext>
              </c:extLst>
            </c:dLbl>
            <c:dLbl>
              <c:idx val="48"/>
              <c:delete val="1"/>
              <c:extLst>
                <c:ext xmlns:c15="http://schemas.microsoft.com/office/drawing/2012/chart" uri="{CE6537A1-D6FC-4f65-9D91-7224C49458BB}"/>
                <c:ext xmlns:c16="http://schemas.microsoft.com/office/drawing/2014/chart" uri="{C3380CC4-5D6E-409C-BE32-E72D297353CC}">
                  <c16:uniqueId val="{00000030-9E6D-4FEA-A1D8-D8548CA15B86}"/>
                </c:ext>
              </c:extLst>
            </c:dLbl>
            <c:dLbl>
              <c:idx val="49"/>
              <c:delete val="1"/>
              <c:extLst>
                <c:ext xmlns:c15="http://schemas.microsoft.com/office/drawing/2012/chart" uri="{CE6537A1-D6FC-4f65-9D91-7224C49458BB}"/>
                <c:ext xmlns:c16="http://schemas.microsoft.com/office/drawing/2014/chart" uri="{C3380CC4-5D6E-409C-BE32-E72D297353CC}">
                  <c16:uniqueId val="{00000031-9E6D-4FEA-A1D8-D8548CA15B86}"/>
                </c:ext>
              </c:extLst>
            </c:dLbl>
            <c:dLbl>
              <c:idx val="50"/>
              <c:delete val="1"/>
              <c:extLst>
                <c:ext xmlns:c15="http://schemas.microsoft.com/office/drawing/2012/chart" uri="{CE6537A1-D6FC-4f65-9D91-7224C49458BB}"/>
                <c:ext xmlns:c16="http://schemas.microsoft.com/office/drawing/2014/chart" uri="{C3380CC4-5D6E-409C-BE32-E72D297353CC}">
                  <c16:uniqueId val="{00000032-9E6D-4FEA-A1D8-D8548CA15B86}"/>
                </c:ext>
              </c:extLst>
            </c:dLbl>
            <c:dLbl>
              <c:idx val="51"/>
              <c:delete val="1"/>
              <c:extLst>
                <c:ext xmlns:c15="http://schemas.microsoft.com/office/drawing/2012/chart" uri="{CE6537A1-D6FC-4f65-9D91-7224C49458BB}"/>
                <c:ext xmlns:c16="http://schemas.microsoft.com/office/drawing/2014/chart" uri="{C3380CC4-5D6E-409C-BE32-E72D297353CC}">
                  <c16:uniqueId val="{00000033-9E6D-4FEA-A1D8-D8548CA15B86}"/>
                </c:ext>
              </c:extLst>
            </c:dLbl>
            <c:dLbl>
              <c:idx val="52"/>
              <c:delete val="1"/>
              <c:extLst>
                <c:ext xmlns:c15="http://schemas.microsoft.com/office/drawing/2012/chart" uri="{CE6537A1-D6FC-4f65-9D91-7224C49458BB}"/>
                <c:ext xmlns:c16="http://schemas.microsoft.com/office/drawing/2014/chart" uri="{C3380CC4-5D6E-409C-BE32-E72D297353CC}">
                  <c16:uniqueId val="{00000034-9E6D-4FEA-A1D8-D8548CA15B86}"/>
                </c:ext>
              </c:extLst>
            </c:dLbl>
            <c:dLbl>
              <c:idx val="53"/>
              <c:delete val="1"/>
              <c:extLst>
                <c:ext xmlns:c15="http://schemas.microsoft.com/office/drawing/2012/chart" uri="{CE6537A1-D6FC-4f65-9D91-7224C49458BB}"/>
                <c:ext xmlns:c16="http://schemas.microsoft.com/office/drawing/2014/chart" uri="{C3380CC4-5D6E-409C-BE32-E72D297353CC}">
                  <c16:uniqueId val="{00000035-9E6D-4FEA-A1D8-D8548CA15B86}"/>
                </c:ext>
              </c:extLst>
            </c:dLbl>
            <c:dLbl>
              <c:idx val="54"/>
              <c:delete val="1"/>
              <c:extLst>
                <c:ext xmlns:c15="http://schemas.microsoft.com/office/drawing/2012/chart" uri="{CE6537A1-D6FC-4f65-9D91-7224C49458BB}"/>
                <c:ext xmlns:c16="http://schemas.microsoft.com/office/drawing/2014/chart" uri="{C3380CC4-5D6E-409C-BE32-E72D297353CC}">
                  <c16:uniqueId val="{00000036-9E6D-4FEA-A1D8-D8548CA15B86}"/>
                </c:ext>
              </c:extLst>
            </c:dLbl>
            <c:dLbl>
              <c:idx val="55"/>
              <c:delete val="1"/>
              <c:extLst>
                <c:ext xmlns:c15="http://schemas.microsoft.com/office/drawing/2012/chart" uri="{CE6537A1-D6FC-4f65-9D91-7224C49458BB}"/>
                <c:ext xmlns:c16="http://schemas.microsoft.com/office/drawing/2014/chart" uri="{C3380CC4-5D6E-409C-BE32-E72D297353CC}">
                  <c16:uniqueId val="{00000037-9E6D-4FEA-A1D8-D8548CA15B86}"/>
                </c:ext>
              </c:extLst>
            </c:dLbl>
            <c:dLbl>
              <c:idx val="56"/>
              <c:delete val="1"/>
              <c:extLst>
                <c:ext xmlns:c15="http://schemas.microsoft.com/office/drawing/2012/chart" uri="{CE6537A1-D6FC-4f65-9D91-7224C49458BB}"/>
                <c:ext xmlns:c16="http://schemas.microsoft.com/office/drawing/2014/chart" uri="{C3380CC4-5D6E-409C-BE32-E72D297353CC}">
                  <c16:uniqueId val="{00000038-9E6D-4FEA-A1D8-D8548CA15B86}"/>
                </c:ext>
              </c:extLst>
            </c:dLbl>
            <c:dLbl>
              <c:idx val="57"/>
              <c:delete val="1"/>
              <c:extLst>
                <c:ext xmlns:c15="http://schemas.microsoft.com/office/drawing/2012/chart" uri="{CE6537A1-D6FC-4f65-9D91-7224C49458BB}"/>
                <c:ext xmlns:c16="http://schemas.microsoft.com/office/drawing/2014/chart" uri="{C3380CC4-5D6E-409C-BE32-E72D297353CC}">
                  <c16:uniqueId val="{00000039-9E6D-4FEA-A1D8-D8548CA15B86}"/>
                </c:ext>
              </c:extLst>
            </c:dLbl>
            <c:dLbl>
              <c:idx val="58"/>
              <c:delete val="1"/>
              <c:extLst>
                <c:ext xmlns:c15="http://schemas.microsoft.com/office/drawing/2012/chart" uri="{CE6537A1-D6FC-4f65-9D91-7224C49458BB}"/>
                <c:ext xmlns:c16="http://schemas.microsoft.com/office/drawing/2014/chart" uri="{C3380CC4-5D6E-409C-BE32-E72D297353CC}">
                  <c16:uniqueId val="{0000003A-9E6D-4FEA-A1D8-D8548CA15B86}"/>
                </c:ext>
              </c:extLst>
            </c:dLbl>
            <c:dLbl>
              <c:idx val="59"/>
              <c:delete val="1"/>
              <c:extLst>
                <c:ext xmlns:c15="http://schemas.microsoft.com/office/drawing/2012/chart" uri="{CE6537A1-D6FC-4f65-9D91-7224C49458BB}"/>
                <c:ext xmlns:c16="http://schemas.microsoft.com/office/drawing/2014/chart" uri="{C3380CC4-5D6E-409C-BE32-E72D297353CC}">
                  <c16:uniqueId val="{0000003B-9E6D-4FEA-A1D8-D8548CA15B86}"/>
                </c:ext>
              </c:extLst>
            </c:dLbl>
            <c:dLbl>
              <c:idx val="60"/>
              <c:delete val="1"/>
              <c:extLst>
                <c:ext xmlns:c15="http://schemas.microsoft.com/office/drawing/2012/chart" uri="{CE6537A1-D6FC-4f65-9D91-7224C49458BB}"/>
                <c:ext xmlns:c16="http://schemas.microsoft.com/office/drawing/2014/chart" uri="{C3380CC4-5D6E-409C-BE32-E72D297353CC}">
                  <c16:uniqueId val="{00000001-4D2F-4158-8038-C1CEA730F50B}"/>
                </c:ext>
              </c:extLst>
            </c:dLbl>
            <c:dLbl>
              <c:idx val="61"/>
              <c:delete val="1"/>
              <c:extLst>
                <c:ext xmlns:c15="http://schemas.microsoft.com/office/drawing/2012/chart" uri="{CE6537A1-D6FC-4f65-9D91-7224C49458BB}"/>
                <c:ext xmlns:c16="http://schemas.microsoft.com/office/drawing/2014/chart" uri="{C3380CC4-5D6E-409C-BE32-E72D297353CC}">
                  <c16:uniqueId val="{00000001-6CF8-4119-9125-D994EBBD05EF}"/>
                </c:ext>
              </c:extLst>
            </c:dLbl>
            <c:dLbl>
              <c:idx val="62"/>
              <c:layout>
                <c:manualLayout>
                  <c:x val="2.0833333333333332E-2"/>
                  <c:y val="7.8817733990147784E-2"/>
                </c:manualLayout>
              </c:layout>
              <c:spPr>
                <a:noFill/>
                <a:ln>
                  <a:noFill/>
                </a:ln>
                <a:effectLst/>
              </c:spPr>
              <c:txPr>
                <a:bodyPr wrap="square" lIns="38100" tIns="19050" rIns="38100" bIns="19050" anchor="ctr" anchorCtr="0">
                  <a:spAutoFit/>
                </a:bodyPr>
                <a:lstStyle/>
                <a:p>
                  <a:pPr algn="ctr" rtl="0">
                    <a:defRPr lang="en-US" sz="1000" b="1" i="0" u="none" strike="noStrike" kern="1200" baseline="0">
                      <a:solidFill>
                        <a:sysClr val="windowText" lastClr="000000"/>
                      </a:solidFill>
                      <a:latin typeface="+mn-lt"/>
                      <a:ea typeface="Arial"/>
                      <a:cs typeface="Arial"/>
                    </a:defRPr>
                  </a:pPr>
                  <a:endParaRPr lang="da-DK"/>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8B-46B3-9E3B-9D189660F6C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tx1">
                          <a:lumMod val="50000"/>
                          <a:lumOff val="50000"/>
                        </a:schemeClr>
                      </a:solidFill>
                    </a:ln>
                  </c:spPr>
                </c15:leaderLines>
              </c:ext>
            </c:extLst>
          </c:dLbls>
          <c:cat>
            <c:numRef>
              <c:f>'Global Indicators'!$B$55:$CD$55</c:f>
              <c:numCache>
                <c:formatCode>General</c:formatCode>
                <c:ptCount val="8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numCache>
            </c:numRef>
          </c:cat>
          <c:val>
            <c:numRef>
              <c:f>'Global Indicators'!$B$56:$CD$56</c:f>
              <c:numCache>
                <c:formatCode>#,##0.00</c:formatCode>
                <c:ptCount val="81"/>
                <c:pt idx="0">
                  <c:v>3.0349497150000002</c:v>
                </c:pt>
                <c:pt idx="1">
                  <c:v>3.0918435130000002</c:v>
                </c:pt>
                <c:pt idx="2">
                  <c:v>3.1504207609999999</c:v>
                </c:pt>
                <c:pt idx="3">
                  <c:v>3.211000946</c:v>
                </c:pt>
                <c:pt idx="4">
                  <c:v>3.2739782719999999</c:v>
                </c:pt>
                <c:pt idx="5">
                  <c:v>3.3395835100000002</c:v>
                </c:pt>
                <c:pt idx="6">
                  <c:v>3.4079226309999999</c:v>
                </c:pt>
                <c:pt idx="7">
                  <c:v>3.4787701040000001</c:v>
                </c:pt>
                <c:pt idx="8">
                  <c:v>3.5515994360000001</c:v>
                </c:pt>
                <c:pt idx="9">
                  <c:v>3.6256809649999999</c:v>
                </c:pt>
                <c:pt idx="10">
                  <c:v>3.7004370419999999</c:v>
                </c:pt>
                <c:pt idx="11">
                  <c:v>3.7757600299999998</c:v>
                </c:pt>
                <c:pt idx="12">
                  <c:v>3.851650588</c:v>
                </c:pt>
                <c:pt idx="13">
                  <c:v>3.9277805190000001</c:v>
                </c:pt>
                <c:pt idx="14">
                  <c:v>4.0037941779999997</c:v>
                </c:pt>
                <c:pt idx="15">
                  <c:v>4.0794804740000004</c:v>
                </c:pt>
                <c:pt idx="16">
                  <c:v>4.1546668269999998</c:v>
                </c:pt>
                <c:pt idx="17">
                  <c:v>4.2295059190000002</c:v>
                </c:pt>
                <c:pt idx="18">
                  <c:v>4.304533599</c:v>
                </c:pt>
                <c:pt idx="19">
                  <c:v>4.3805061849999998</c:v>
                </c:pt>
                <c:pt idx="20" formatCode="0.00">
                  <c:v>4.4580034660000001</c:v>
                </c:pt>
                <c:pt idx="21" formatCode="0.00">
                  <c:v>4.536996619</c:v>
                </c:pt>
                <c:pt idx="22" formatCode="0.00">
                  <c:v>4.6173865259999998</c:v>
                </c:pt>
                <c:pt idx="23" formatCode="0.00">
                  <c:v>4.6995691869999998</c:v>
                </c:pt>
                <c:pt idx="24" formatCode="0.00">
                  <c:v>4.7840115169999997</c:v>
                </c:pt>
                <c:pt idx="25" formatCode="0.00">
                  <c:v>4.8709216660000001</c:v>
                </c:pt>
                <c:pt idx="26" formatCode="0.00">
                  <c:v>4.9605680000000003</c:v>
                </c:pt>
                <c:pt idx="27" formatCode="0.00">
                  <c:v>5.0525219979999996</c:v>
                </c:pt>
                <c:pt idx="28" formatCode="0.00">
                  <c:v>5.145425994</c:v>
                </c:pt>
                <c:pt idx="29" formatCode="0.00">
                  <c:v>5.237441434</c:v>
                </c:pt>
                <c:pt idx="30" formatCode="0.00">
                  <c:v>5.3272310410000099</c:v>
                </c:pt>
                <c:pt idx="31" formatCode="0.00">
                  <c:v>5.4142893829999998</c:v>
                </c:pt>
                <c:pt idx="32" formatCode="0.00">
                  <c:v>5.4989198930000001</c:v>
                </c:pt>
                <c:pt idx="33" formatCode="0.00">
                  <c:v>5.5815975980000001</c:v>
                </c:pt>
                <c:pt idx="34" formatCode="0.00">
                  <c:v>5.6631504279999998</c:v>
                </c:pt>
                <c:pt idx="35" formatCode="0.00">
                  <c:v>5.7442129299999998</c:v>
                </c:pt>
                <c:pt idx="36" formatCode="0.00">
                  <c:v>5.8248919310000096</c:v>
                </c:pt>
                <c:pt idx="37" formatCode="0.00">
                  <c:v>5.9050456469999997</c:v>
                </c:pt>
                <c:pt idx="38" formatCode="0.00">
                  <c:v>5.9847940749999999</c:v>
                </c:pt>
                <c:pt idx="39" formatCode="0.00">
                  <c:v>6.0642390330000104</c:v>
                </c:pt>
                <c:pt idx="40" formatCode="0.00">
                  <c:v>6.1434938060000004</c:v>
                </c:pt>
                <c:pt idx="41" formatCode="0.00">
                  <c:v>6.2226265310000004</c:v>
                </c:pt>
                <c:pt idx="42" formatCode="0.00">
                  <c:v>6.3017731719999901</c:v>
                </c:pt>
                <c:pt idx="43" formatCode="0.00">
                  <c:v>6.3811851409999996</c:v>
                </c:pt>
                <c:pt idx="44" formatCode="0.00">
                  <c:v>6.4611593909999998</c:v>
                </c:pt>
                <c:pt idx="45" formatCode="0.00">
                  <c:v>6.5419069560000001</c:v>
                </c:pt>
                <c:pt idx="46" formatCode="0.00">
                  <c:v>6.623517917</c:v>
                </c:pt>
                <c:pt idx="47" formatCode="0.00">
                  <c:v>6.7059466429999999</c:v>
                </c:pt>
                <c:pt idx="48" formatCode="0.00">
                  <c:v>6.7890886720000001</c:v>
                </c:pt>
                <c:pt idx="49" formatCode="0.00">
                  <c:v>6.8727669880000004</c:v>
                </c:pt>
                <c:pt idx="50" formatCode="0.00">
                  <c:v>6.9568235879999998</c:v>
                </c:pt>
                <c:pt idx="51" formatCode="0.00">
                  <c:v>7.0411941679999899</c:v>
                </c:pt>
                <c:pt idx="52" formatCode="0.00">
                  <c:v>7.1258279570000003</c:v>
                </c:pt>
                <c:pt idx="53" formatCode="0.00">
                  <c:v>7.2105820410000003</c:v>
                </c:pt>
                <c:pt idx="54" formatCode="0.00">
                  <c:v>7.2952907590000002</c:v>
                </c:pt>
                <c:pt idx="55" formatCode="0.00">
                  <c:v>7.3797969669999999</c:v>
                </c:pt>
                <c:pt idx="56" formatCode="0.00">
                  <c:v>7.4640219339999998</c:v>
                </c:pt>
                <c:pt idx="57" formatCode="0.00">
                  <c:v>7.5478588999999996</c:v>
                </c:pt>
                <c:pt idx="58">
                  <c:v>7.6310911130000001</c:v>
                </c:pt>
                <c:pt idx="59" formatCode="0.00">
                  <c:v>7.7134682050000096</c:v>
                </c:pt>
                <c:pt idx="60">
                  <c:v>7.794798729</c:v>
                </c:pt>
                <c:pt idx="61">
                  <c:v>7.8761292529999896</c:v>
                </c:pt>
                <c:pt idx="62">
                  <c:v>7.9511495459999999</c:v>
                </c:pt>
              </c:numCache>
            </c:numRef>
          </c:val>
          <c:smooth val="0"/>
          <c:extLst>
            <c:ext xmlns:c16="http://schemas.microsoft.com/office/drawing/2014/chart" uri="{C3380CC4-5D6E-409C-BE32-E72D297353CC}">
              <c16:uniqueId val="{0000003C-9E6D-4FEA-A1D8-D8548CA15B86}"/>
            </c:ext>
          </c:extLst>
        </c:ser>
        <c:dLbls>
          <c:showLegendKey val="0"/>
          <c:showVal val="0"/>
          <c:showCatName val="0"/>
          <c:showSerName val="0"/>
          <c:showPercent val="0"/>
          <c:showBubbleSize val="0"/>
        </c:dLbls>
        <c:smooth val="0"/>
        <c:axId val="331428376"/>
        <c:axId val="1"/>
      </c:lineChart>
      <c:catAx>
        <c:axId val="331428376"/>
        <c:scaling>
          <c:orientation val="minMax"/>
        </c:scaling>
        <c:delete val="0"/>
        <c:axPos val="b"/>
        <c:numFmt formatCode="General" sourceLinked="0"/>
        <c:majorTickMark val="out"/>
        <c:minorTickMark val="none"/>
        <c:tickLblPos val="nextTo"/>
        <c:spPr>
          <a:ln w="3175">
            <a:solidFill>
              <a:schemeClr val="bg1">
                <a:lumMod val="50000"/>
              </a:schemeClr>
            </a:solidFill>
            <a:prstDash val="solid"/>
          </a:ln>
        </c:spPr>
        <c:txPr>
          <a:bodyPr rot="0" vert="horz"/>
          <a:lstStyle/>
          <a:p>
            <a:pPr>
              <a:defRPr sz="1100" b="0" i="0" u="none" strike="noStrike" baseline="0">
                <a:solidFill>
                  <a:schemeClr val="tx1">
                    <a:lumMod val="75000"/>
                    <a:lumOff val="25000"/>
                  </a:schemeClr>
                </a:solidFill>
                <a:latin typeface="+mn-lt"/>
                <a:ea typeface="Arial"/>
                <a:cs typeface="Arial"/>
              </a:defRPr>
            </a:pPr>
            <a:endParaRPr lang="da-DK"/>
          </a:p>
        </c:txPr>
        <c:crossAx val="1"/>
        <c:crosses val="autoZero"/>
        <c:auto val="1"/>
        <c:lblAlgn val="ctr"/>
        <c:lblOffset val="100"/>
        <c:noMultiLvlLbl val="0"/>
      </c:catAx>
      <c:valAx>
        <c:axId val="1"/>
        <c:scaling>
          <c:orientation val="minMax"/>
          <c:max val="9"/>
          <c:min val="0"/>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3175">
            <a:solidFill>
              <a:schemeClr val="bg1">
                <a:lumMod val="50000"/>
              </a:schemeClr>
            </a:solidFill>
            <a:prstDash val="solid"/>
          </a:ln>
        </c:spPr>
        <c:txPr>
          <a:bodyPr rot="0" vert="horz"/>
          <a:lstStyle/>
          <a:p>
            <a:pPr>
              <a:defRPr sz="1100" b="0" i="0" u="none" strike="noStrike" baseline="0">
                <a:solidFill>
                  <a:schemeClr val="tx1">
                    <a:lumMod val="75000"/>
                    <a:lumOff val="25000"/>
                  </a:schemeClr>
                </a:solidFill>
                <a:latin typeface="+mn-lt"/>
                <a:ea typeface="Arial"/>
                <a:cs typeface="Arial"/>
              </a:defRPr>
            </a:pPr>
            <a:endParaRPr lang="da-DK"/>
          </a:p>
        </c:txPr>
        <c:crossAx val="331428376"/>
        <c:crosses val="autoZero"/>
        <c:crossBetween val="midCat"/>
        <c:majorUnit val="1"/>
      </c:valAx>
      <c:spPr>
        <a:solidFill>
          <a:schemeClr val="accent4">
            <a:lumMod val="40000"/>
            <a:lumOff val="60000"/>
          </a:schemeClr>
        </a:solidFill>
        <a:ln>
          <a:noFill/>
        </a:ln>
      </c:spPr>
    </c:plotArea>
    <c:plotVisOnly val="1"/>
    <c:dispBlanksAs val="gap"/>
    <c:showDLblsOverMax val="0"/>
  </c:chart>
  <c:spPr>
    <a:solidFill>
      <a:schemeClr val="bg1">
        <a:lumMod val="75000"/>
      </a:schemeClr>
    </a:solidFill>
    <a:ln w="9525">
      <a:no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400" b="0" i="0" u="none" strike="noStrike" kern="1200" baseline="0">
                <a:solidFill>
                  <a:schemeClr val="tx1">
                    <a:lumMod val="65000"/>
                    <a:lumOff val="35000"/>
                  </a:schemeClr>
                </a:solidFill>
                <a:latin typeface="+mn-lt"/>
                <a:ea typeface="Times New Roman"/>
                <a:cs typeface="Times New Roman"/>
              </a:defRPr>
            </a:pPr>
            <a:r>
              <a:rPr lang="da-DK" sz="1400" b="0" i="0" u="none" strike="noStrike" kern="1200" baseline="0">
                <a:solidFill>
                  <a:schemeClr val="tx1">
                    <a:lumMod val="65000"/>
                    <a:lumOff val="35000"/>
                  </a:schemeClr>
                </a:solidFill>
                <a:latin typeface="+mn-lt"/>
                <a:ea typeface="Times New Roman"/>
                <a:cs typeface="Times New Roman"/>
              </a:rPr>
              <a:t>Annual increase in ppm</a:t>
            </a:r>
          </a:p>
        </c:rich>
      </c:tx>
      <c:layout>
        <c:manualLayout>
          <c:xMode val="edge"/>
          <c:yMode val="edge"/>
          <c:x val="0.24386752099446549"/>
          <c:y val="2.4922118380062305E-2"/>
        </c:manualLayout>
      </c:layout>
      <c:overlay val="0"/>
      <c:spPr>
        <a:noFill/>
        <a:ln w="25400">
          <a:noFill/>
        </a:ln>
      </c:spPr>
    </c:title>
    <c:autoTitleDeleted val="0"/>
    <c:plotArea>
      <c:layout>
        <c:manualLayout>
          <c:layoutTarget val="inner"/>
          <c:xMode val="edge"/>
          <c:yMode val="edge"/>
          <c:x val="8.5483814523184598E-2"/>
          <c:y val="0.12350316023581162"/>
          <c:w val="0.87251625773897612"/>
          <c:h val="0.77372711588621512"/>
        </c:manualLayout>
      </c:layout>
      <c:scatterChart>
        <c:scatterStyle val="smoothMarker"/>
        <c:varyColors val="0"/>
        <c:ser>
          <c:idx val="0"/>
          <c:order val="0"/>
          <c:tx>
            <c:strRef>
              <c:f>'Global Indicators'!$B$8</c:f>
              <c:strCache>
                <c:ptCount val="1"/>
                <c:pt idx="0">
                  <c:v>Annual increase</c:v>
                </c:pt>
              </c:strCache>
            </c:strRef>
          </c:tx>
          <c:spPr>
            <a:ln w="25400" cap="rnd">
              <a:solidFill>
                <a:srgbClr val="0070C0"/>
              </a:solidFill>
              <a:round/>
            </a:ln>
            <a:effectLst/>
          </c:spPr>
          <c:marker>
            <c:symbol val="circle"/>
            <c:size val="5"/>
            <c:spPr>
              <a:noFill/>
              <a:ln w="9525">
                <a:noFill/>
              </a:ln>
              <a:effectLst/>
            </c:spPr>
          </c:marker>
          <c:trendline>
            <c:spPr>
              <a:ln>
                <a:solidFill>
                  <a:srgbClr val="FF0000"/>
                </a:solidFill>
              </a:ln>
            </c:spPr>
            <c:trendlineType val="linear"/>
            <c:dispRSqr val="0"/>
            <c:dispEq val="0"/>
          </c:trendline>
          <c:xVal>
            <c:numRef>
              <c:f>'Global Indicators'!$C$7:$CI$7</c:f>
              <c:numCache>
                <c:formatCode>0</c:formatCode>
                <c:ptCount val="85"/>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pt idx="62">
                  <c:v>2023</c:v>
                </c:pt>
                <c:pt idx="63">
                  <c:v>2024</c:v>
                </c:pt>
                <c:pt idx="64">
                  <c:v>2025</c:v>
                </c:pt>
                <c:pt idx="65">
                  <c:v>2026</c:v>
                </c:pt>
                <c:pt idx="66">
                  <c:v>2027</c:v>
                </c:pt>
                <c:pt idx="67">
                  <c:v>2028</c:v>
                </c:pt>
                <c:pt idx="68">
                  <c:v>2029</c:v>
                </c:pt>
                <c:pt idx="69">
                  <c:v>2030</c:v>
                </c:pt>
                <c:pt idx="70">
                  <c:v>2031</c:v>
                </c:pt>
                <c:pt idx="71">
                  <c:v>2032</c:v>
                </c:pt>
                <c:pt idx="72">
                  <c:v>2033</c:v>
                </c:pt>
                <c:pt idx="73">
                  <c:v>2034</c:v>
                </c:pt>
                <c:pt idx="74">
                  <c:v>2035</c:v>
                </c:pt>
                <c:pt idx="75">
                  <c:v>2036</c:v>
                </c:pt>
                <c:pt idx="76">
                  <c:v>2037</c:v>
                </c:pt>
                <c:pt idx="77">
                  <c:v>2038</c:v>
                </c:pt>
                <c:pt idx="78">
                  <c:v>2039</c:v>
                </c:pt>
                <c:pt idx="79">
                  <c:v>2040</c:v>
                </c:pt>
                <c:pt idx="80">
                  <c:v>2041</c:v>
                </c:pt>
                <c:pt idx="81">
                  <c:v>2042</c:v>
                </c:pt>
                <c:pt idx="82">
                  <c:v>2043</c:v>
                </c:pt>
                <c:pt idx="83">
                  <c:v>2044</c:v>
                </c:pt>
                <c:pt idx="84">
                  <c:v>2045</c:v>
                </c:pt>
              </c:numCache>
            </c:numRef>
          </c:xVal>
          <c:yVal>
            <c:numRef>
              <c:f>'Global Indicators'!$C$8:$CI$8</c:f>
              <c:numCache>
                <c:formatCode>0.00</c:formatCode>
                <c:ptCount val="85"/>
                <c:pt idx="0">
                  <c:v>0.72999999999996135</c:v>
                </c:pt>
                <c:pt idx="1">
                  <c:v>0.81000000000000227</c:v>
                </c:pt>
                <c:pt idx="2">
                  <c:v>0.54000000000002046</c:v>
                </c:pt>
                <c:pt idx="3">
                  <c:v>0.62999999999999545</c:v>
                </c:pt>
                <c:pt idx="4">
                  <c:v>0.42000000000001592</c:v>
                </c:pt>
                <c:pt idx="5">
                  <c:v>1.3299999999999841</c:v>
                </c:pt>
                <c:pt idx="6">
                  <c:v>0.81000000000000227</c:v>
                </c:pt>
                <c:pt idx="7">
                  <c:v>0.87000000000000455</c:v>
                </c:pt>
                <c:pt idx="8">
                  <c:v>1.5699999999999932</c:v>
                </c:pt>
                <c:pt idx="9">
                  <c:v>1.0600000000000023</c:v>
                </c:pt>
                <c:pt idx="10">
                  <c:v>0.63999999999998636</c:v>
                </c:pt>
                <c:pt idx="11">
                  <c:v>1.1399999999999864</c:v>
                </c:pt>
                <c:pt idx="12">
                  <c:v>2.2200000000000273</c:v>
                </c:pt>
                <c:pt idx="13">
                  <c:v>0.50999999999999091</c:v>
                </c:pt>
                <c:pt idx="14">
                  <c:v>0.93000000000000682</c:v>
                </c:pt>
                <c:pt idx="15">
                  <c:v>0.90999999999996817</c:v>
                </c:pt>
                <c:pt idx="16">
                  <c:v>1.8100000000000023</c:v>
                </c:pt>
                <c:pt idx="17">
                  <c:v>1.57000000000005</c:v>
                </c:pt>
                <c:pt idx="18">
                  <c:v>1.42999999999995</c:v>
                </c:pt>
                <c:pt idx="19">
                  <c:v>1.9200000000000159</c:v>
                </c:pt>
                <c:pt idx="20">
                  <c:v>1.3600000000000136</c:v>
                </c:pt>
                <c:pt idx="21">
                  <c:v>1.3600000000000136</c:v>
                </c:pt>
                <c:pt idx="22">
                  <c:v>1.6699999999999591</c:v>
                </c:pt>
                <c:pt idx="23">
                  <c:v>1.7000000000000455</c:v>
                </c:pt>
                <c:pt idx="24">
                  <c:v>1.5</c:v>
                </c:pt>
                <c:pt idx="25">
                  <c:v>1.2599999999999909</c:v>
                </c:pt>
                <c:pt idx="26">
                  <c:v>1.6999999999999886</c:v>
                </c:pt>
                <c:pt idx="27">
                  <c:v>2.3799999999999955</c:v>
                </c:pt>
                <c:pt idx="28">
                  <c:v>1.5099999999999909</c:v>
                </c:pt>
                <c:pt idx="29">
                  <c:v>1.25</c:v>
                </c:pt>
                <c:pt idx="30">
                  <c:v>1.25</c:v>
                </c:pt>
                <c:pt idx="31">
                  <c:v>0.84000000000003183</c:v>
                </c:pt>
                <c:pt idx="32">
                  <c:v>0.66999999999995907</c:v>
                </c:pt>
                <c:pt idx="33">
                  <c:v>1.75</c:v>
                </c:pt>
                <c:pt idx="34">
                  <c:v>2.0100000000000477</c:v>
                </c:pt>
                <c:pt idx="35">
                  <c:v>1.7699999999999818</c:v>
                </c:pt>
                <c:pt idx="36">
                  <c:v>1.1399999999999864</c:v>
                </c:pt>
                <c:pt idx="37">
                  <c:v>2.9599999999999795</c:v>
                </c:pt>
                <c:pt idx="38">
                  <c:v>1.7000000000000455</c:v>
                </c:pt>
                <c:pt idx="39">
                  <c:v>1.1699999999999591</c:v>
                </c:pt>
                <c:pt idx="40">
                  <c:v>1.6100000000000136</c:v>
                </c:pt>
                <c:pt idx="41">
                  <c:v>2.1299999999999955</c:v>
                </c:pt>
                <c:pt idx="42">
                  <c:v>2.5300000000000296</c:v>
                </c:pt>
                <c:pt idx="43">
                  <c:v>1.7199999999999704</c:v>
                </c:pt>
                <c:pt idx="44">
                  <c:v>2.2800000000000296</c:v>
                </c:pt>
                <c:pt idx="45">
                  <c:v>2.1099999999999568</c:v>
                </c:pt>
                <c:pt idx="46">
                  <c:v>1.9399999999999977</c:v>
                </c:pt>
                <c:pt idx="47">
                  <c:v>1.8000000000000114</c:v>
                </c:pt>
                <c:pt idx="48">
                  <c:v>1.8100000000000023</c:v>
                </c:pt>
                <c:pt idx="49">
                  <c:v>2.4600000000000364</c:v>
                </c:pt>
                <c:pt idx="50">
                  <c:v>1.75</c:v>
                </c:pt>
                <c:pt idx="51">
                  <c:v>2.2099999999999795</c:v>
                </c:pt>
                <c:pt idx="52">
                  <c:v>2.6800000000000068</c:v>
                </c:pt>
                <c:pt idx="53">
                  <c:v>2.1299999999999955</c:v>
                </c:pt>
                <c:pt idx="54">
                  <c:v>2.1399999999999864</c:v>
                </c:pt>
                <c:pt idx="55">
                  <c:v>3.4000000000000341</c:v>
                </c:pt>
                <c:pt idx="56">
                  <c:v>2.3499999999999659</c:v>
                </c:pt>
                <c:pt idx="57">
                  <c:v>1.9600000000000364</c:v>
                </c:pt>
                <c:pt idx="58">
                  <c:v>2.9399999999999977</c:v>
                </c:pt>
                <c:pt idx="59">
                  <c:v>2.5499999999999545</c:v>
                </c:pt>
                <c:pt idx="60">
                  <c:v>2.2000000000000455</c:v>
                </c:pt>
                <c:pt idx="61">
                  <c:v>2.1199999999999477</c:v>
                </c:pt>
              </c:numCache>
            </c:numRef>
          </c:yVal>
          <c:smooth val="1"/>
          <c:extLst>
            <c:ext xmlns:c16="http://schemas.microsoft.com/office/drawing/2014/chart" uri="{C3380CC4-5D6E-409C-BE32-E72D297353CC}">
              <c16:uniqueId val="{00000001-7F6A-44D9-B728-4CF4A09CB205}"/>
            </c:ext>
          </c:extLst>
        </c:ser>
        <c:dLbls>
          <c:showLegendKey val="0"/>
          <c:showVal val="0"/>
          <c:showCatName val="0"/>
          <c:showSerName val="0"/>
          <c:showPercent val="0"/>
          <c:showBubbleSize val="0"/>
        </c:dLbls>
        <c:axId val="331423128"/>
        <c:axId val="1"/>
      </c:scatterChart>
      <c:valAx>
        <c:axId val="331423128"/>
        <c:scaling>
          <c:orientation val="minMax"/>
          <c:min val="1961"/>
        </c:scaling>
        <c:delete val="0"/>
        <c:axPos val="b"/>
        <c:majorGridlines>
          <c:spPr>
            <a:ln w="9525" cap="flat" cmpd="sng" algn="ctr">
              <a:solidFill>
                <a:schemeClr val="accent5">
                  <a:lumMod val="60000"/>
                  <a:lumOff val="40000"/>
                </a:schemeClr>
              </a:solidFill>
              <a:round/>
            </a:ln>
            <a:effectLst/>
          </c:spPr>
        </c:majorGridlines>
        <c:numFmt formatCode="0" sourceLinked="1"/>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1"/>
        <c:crosses val="autoZero"/>
        <c:crossBetween val="midCat"/>
        <c:majorUnit val="7"/>
      </c:valAx>
      <c:valAx>
        <c:axId val="1"/>
        <c:scaling>
          <c:orientation val="minMax"/>
        </c:scaling>
        <c:delete val="0"/>
        <c:axPos val="l"/>
        <c:majorGridlines>
          <c:spPr>
            <a:ln w="9525" cap="flat" cmpd="sng" algn="ctr">
              <a:solidFill>
                <a:schemeClr val="bg1">
                  <a:lumMod val="65000"/>
                </a:schemeClr>
              </a:solidFill>
              <a:round/>
            </a:ln>
            <a:effectLst/>
          </c:spPr>
        </c:majorGridlines>
        <c:numFmt formatCode="0.0" sourceLinked="0"/>
        <c:majorTickMark val="none"/>
        <c:minorTickMark val="none"/>
        <c:tickLblPos val="nextTo"/>
        <c:spPr>
          <a:noFill/>
          <a:ln w="9525" cap="flat" cmpd="sng" algn="ctr">
            <a:solidFill>
              <a:schemeClr val="bg1">
                <a:lumMod val="50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331423128"/>
        <c:crossesAt val="1950"/>
        <c:crossBetween val="midCat"/>
      </c:valAx>
      <c:spPr>
        <a:solidFill>
          <a:schemeClr val="accent4">
            <a:lumMod val="40000"/>
            <a:lumOff val="60000"/>
          </a:schemeClr>
        </a:solidFill>
        <a:ln>
          <a:solidFill>
            <a:schemeClr val="bg1">
              <a:lumMod val="50000"/>
            </a:schemeClr>
          </a:solidFill>
        </a:ln>
        <a:effectLst/>
      </c:spPr>
    </c:plotArea>
    <c:plotVisOnly val="1"/>
    <c:dispBlanksAs val="gap"/>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r>
              <a:rPr lang="da-DK">
                <a:solidFill>
                  <a:schemeClr val="tx1">
                    <a:lumMod val="75000"/>
                    <a:lumOff val="25000"/>
                  </a:schemeClr>
                </a:solidFill>
              </a:rPr>
              <a:t>Global Land and Ocean Temperature; </a:t>
            </a:r>
            <a:r>
              <a:rPr lang="da-DK">
                <a:solidFill>
                  <a:schemeClr val="tx1">
                    <a:lumMod val="75000"/>
                    <a:lumOff val="25000"/>
                  </a:schemeClr>
                </a:solidFill>
                <a:latin typeface="Calibri" panose="020F0502020204030204" pitchFamily="34" charset="0"/>
                <a:cs typeface="Calibri" panose="020F0502020204030204" pitchFamily="34" charset="0"/>
              </a:rPr>
              <a:t>°</a:t>
            </a:r>
            <a:r>
              <a:rPr lang="da-DK">
                <a:solidFill>
                  <a:schemeClr val="tx1">
                    <a:lumMod val="75000"/>
                    <a:lumOff val="25000"/>
                  </a:schemeClr>
                </a:solidFill>
              </a:rPr>
              <a:t>C</a:t>
            </a:r>
          </a:p>
        </c:rich>
      </c:tx>
      <c:layout>
        <c:manualLayout>
          <c:xMode val="edge"/>
          <c:yMode val="edge"/>
          <c:x val="0.24756758530183731"/>
          <c:y val="3.51390760359802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endParaRPr lang="da-DK"/>
        </a:p>
      </c:txPr>
    </c:title>
    <c:autoTitleDeleted val="0"/>
    <c:plotArea>
      <c:layout>
        <c:manualLayout>
          <c:layoutTarget val="inner"/>
          <c:xMode val="edge"/>
          <c:yMode val="edge"/>
          <c:x val="7.7219488188976379E-2"/>
          <c:y val="0.12625536118342032"/>
          <c:w val="0.89334333989501313"/>
          <c:h val="0.75762522561408074"/>
        </c:manualLayout>
      </c:layout>
      <c:lineChart>
        <c:grouping val="standard"/>
        <c:varyColors val="0"/>
        <c:ser>
          <c:idx val="1"/>
          <c:order val="0"/>
          <c:tx>
            <c:strRef>
              <c:f>'Global Indicators'!$A$34</c:f>
              <c:strCache>
                <c:ptCount val="1"/>
                <c:pt idx="0">
                  <c:v>Land-Ocean Temperature</c:v>
                </c:pt>
              </c:strCache>
            </c:strRef>
          </c:tx>
          <c:spPr>
            <a:ln w="28575" cap="rnd">
              <a:solidFill>
                <a:srgbClr val="0070C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8879-46FE-8E5D-CA84EEEDBCF4}"/>
                </c:ext>
              </c:extLst>
            </c:dLbl>
            <c:dLbl>
              <c:idx val="1"/>
              <c:delete val="1"/>
              <c:extLst>
                <c:ext xmlns:c15="http://schemas.microsoft.com/office/drawing/2012/chart" uri="{CE6537A1-D6FC-4f65-9D91-7224C49458BB}"/>
                <c:ext xmlns:c16="http://schemas.microsoft.com/office/drawing/2014/chart" uri="{C3380CC4-5D6E-409C-BE32-E72D297353CC}">
                  <c16:uniqueId val="{00000001-8879-46FE-8E5D-CA84EEEDBCF4}"/>
                </c:ext>
              </c:extLst>
            </c:dLbl>
            <c:dLbl>
              <c:idx val="2"/>
              <c:delete val="1"/>
              <c:extLst>
                <c:ext xmlns:c15="http://schemas.microsoft.com/office/drawing/2012/chart" uri="{CE6537A1-D6FC-4f65-9D91-7224C49458BB}"/>
                <c:ext xmlns:c16="http://schemas.microsoft.com/office/drawing/2014/chart" uri="{C3380CC4-5D6E-409C-BE32-E72D297353CC}">
                  <c16:uniqueId val="{00000002-8879-46FE-8E5D-CA84EEEDBCF4}"/>
                </c:ext>
              </c:extLst>
            </c:dLbl>
            <c:dLbl>
              <c:idx val="3"/>
              <c:delete val="1"/>
              <c:extLst>
                <c:ext xmlns:c15="http://schemas.microsoft.com/office/drawing/2012/chart" uri="{CE6537A1-D6FC-4f65-9D91-7224C49458BB}"/>
                <c:ext xmlns:c16="http://schemas.microsoft.com/office/drawing/2014/chart" uri="{C3380CC4-5D6E-409C-BE32-E72D297353CC}">
                  <c16:uniqueId val="{00000003-8879-46FE-8E5D-CA84EEEDBCF4}"/>
                </c:ext>
              </c:extLst>
            </c:dLbl>
            <c:dLbl>
              <c:idx val="4"/>
              <c:delete val="1"/>
              <c:extLst>
                <c:ext xmlns:c15="http://schemas.microsoft.com/office/drawing/2012/chart" uri="{CE6537A1-D6FC-4f65-9D91-7224C49458BB}"/>
                <c:ext xmlns:c16="http://schemas.microsoft.com/office/drawing/2014/chart" uri="{C3380CC4-5D6E-409C-BE32-E72D297353CC}">
                  <c16:uniqueId val="{00000004-8879-46FE-8E5D-CA84EEEDBCF4}"/>
                </c:ext>
              </c:extLst>
            </c:dLbl>
            <c:dLbl>
              <c:idx val="5"/>
              <c:delete val="1"/>
              <c:extLst>
                <c:ext xmlns:c15="http://schemas.microsoft.com/office/drawing/2012/chart" uri="{CE6537A1-D6FC-4f65-9D91-7224C49458BB}"/>
                <c:ext xmlns:c16="http://schemas.microsoft.com/office/drawing/2014/chart" uri="{C3380CC4-5D6E-409C-BE32-E72D297353CC}">
                  <c16:uniqueId val="{00000005-8879-46FE-8E5D-CA84EEEDBCF4}"/>
                </c:ext>
              </c:extLst>
            </c:dLbl>
            <c:dLbl>
              <c:idx val="6"/>
              <c:delete val="1"/>
              <c:extLst>
                <c:ext xmlns:c15="http://schemas.microsoft.com/office/drawing/2012/chart" uri="{CE6537A1-D6FC-4f65-9D91-7224C49458BB}"/>
                <c:ext xmlns:c16="http://schemas.microsoft.com/office/drawing/2014/chart" uri="{C3380CC4-5D6E-409C-BE32-E72D297353CC}">
                  <c16:uniqueId val="{00000006-8879-46FE-8E5D-CA84EEEDBCF4}"/>
                </c:ext>
              </c:extLst>
            </c:dLbl>
            <c:dLbl>
              <c:idx val="7"/>
              <c:delete val="1"/>
              <c:extLst>
                <c:ext xmlns:c15="http://schemas.microsoft.com/office/drawing/2012/chart" uri="{CE6537A1-D6FC-4f65-9D91-7224C49458BB}"/>
                <c:ext xmlns:c16="http://schemas.microsoft.com/office/drawing/2014/chart" uri="{C3380CC4-5D6E-409C-BE32-E72D297353CC}">
                  <c16:uniqueId val="{00000007-8879-46FE-8E5D-CA84EEEDBCF4}"/>
                </c:ext>
              </c:extLst>
            </c:dLbl>
            <c:dLbl>
              <c:idx val="8"/>
              <c:delete val="1"/>
              <c:extLst>
                <c:ext xmlns:c15="http://schemas.microsoft.com/office/drawing/2012/chart" uri="{CE6537A1-D6FC-4f65-9D91-7224C49458BB}"/>
                <c:ext xmlns:c16="http://schemas.microsoft.com/office/drawing/2014/chart" uri="{C3380CC4-5D6E-409C-BE32-E72D297353CC}">
                  <c16:uniqueId val="{00000008-8879-46FE-8E5D-CA84EEEDBCF4}"/>
                </c:ext>
              </c:extLst>
            </c:dLbl>
            <c:dLbl>
              <c:idx val="9"/>
              <c:delete val="1"/>
              <c:extLst>
                <c:ext xmlns:c15="http://schemas.microsoft.com/office/drawing/2012/chart" uri="{CE6537A1-D6FC-4f65-9D91-7224C49458BB}"/>
                <c:ext xmlns:c16="http://schemas.microsoft.com/office/drawing/2014/chart" uri="{C3380CC4-5D6E-409C-BE32-E72D297353CC}">
                  <c16:uniqueId val="{00000009-8879-46FE-8E5D-CA84EEEDBCF4}"/>
                </c:ext>
              </c:extLst>
            </c:dLbl>
            <c:dLbl>
              <c:idx val="10"/>
              <c:delete val="1"/>
              <c:extLst>
                <c:ext xmlns:c15="http://schemas.microsoft.com/office/drawing/2012/chart" uri="{CE6537A1-D6FC-4f65-9D91-7224C49458BB}"/>
                <c:ext xmlns:c16="http://schemas.microsoft.com/office/drawing/2014/chart" uri="{C3380CC4-5D6E-409C-BE32-E72D297353CC}">
                  <c16:uniqueId val="{0000000A-8879-46FE-8E5D-CA84EEEDBCF4}"/>
                </c:ext>
              </c:extLst>
            </c:dLbl>
            <c:dLbl>
              <c:idx val="11"/>
              <c:delete val="1"/>
              <c:extLst>
                <c:ext xmlns:c15="http://schemas.microsoft.com/office/drawing/2012/chart" uri="{CE6537A1-D6FC-4f65-9D91-7224C49458BB}"/>
                <c:ext xmlns:c16="http://schemas.microsoft.com/office/drawing/2014/chart" uri="{C3380CC4-5D6E-409C-BE32-E72D297353CC}">
                  <c16:uniqueId val="{0000000B-8879-46FE-8E5D-CA84EEEDBCF4}"/>
                </c:ext>
              </c:extLst>
            </c:dLbl>
            <c:dLbl>
              <c:idx val="12"/>
              <c:delete val="1"/>
              <c:extLst>
                <c:ext xmlns:c15="http://schemas.microsoft.com/office/drawing/2012/chart" uri="{CE6537A1-D6FC-4f65-9D91-7224C49458BB}"/>
                <c:ext xmlns:c16="http://schemas.microsoft.com/office/drawing/2014/chart" uri="{C3380CC4-5D6E-409C-BE32-E72D297353CC}">
                  <c16:uniqueId val="{0000000C-8879-46FE-8E5D-CA84EEEDBCF4}"/>
                </c:ext>
              </c:extLst>
            </c:dLbl>
            <c:dLbl>
              <c:idx val="13"/>
              <c:delete val="1"/>
              <c:extLst>
                <c:ext xmlns:c15="http://schemas.microsoft.com/office/drawing/2012/chart" uri="{CE6537A1-D6FC-4f65-9D91-7224C49458BB}"/>
                <c:ext xmlns:c16="http://schemas.microsoft.com/office/drawing/2014/chart" uri="{C3380CC4-5D6E-409C-BE32-E72D297353CC}">
                  <c16:uniqueId val="{0000000D-8879-46FE-8E5D-CA84EEEDBCF4}"/>
                </c:ext>
              </c:extLst>
            </c:dLbl>
            <c:dLbl>
              <c:idx val="14"/>
              <c:delete val="1"/>
              <c:extLst>
                <c:ext xmlns:c15="http://schemas.microsoft.com/office/drawing/2012/chart" uri="{CE6537A1-D6FC-4f65-9D91-7224C49458BB}"/>
                <c:ext xmlns:c16="http://schemas.microsoft.com/office/drawing/2014/chart" uri="{C3380CC4-5D6E-409C-BE32-E72D297353CC}">
                  <c16:uniqueId val="{0000000E-8879-46FE-8E5D-CA84EEEDBCF4}"/>
                </c:ext>
              </c:extLst>
            </c:dLbl>
            <c:dLbl>
              <c:idx val="15"/>
              <c:delete val="1"/>
              <c:extLst>
                <c:ext xmlns:c15="http://schemas.microsoft.com/office/drawing/2012/chart" uri="{CE6537A1-D6FC-4f65-9D91-7224C49458BB}"/>
                <c:ext xmlns:c16="http://schemas.microsoft.com/office/drawing/2014/chart" uri="{C3380CC4-5D6E-409C-BE32-E72D297353CC}">
                  <c16:uniqueId val="{0000000F-8879-46FE-8E5D-CA84EEEDBCF4}"/>
                </c:ext>
              </c:extLst>
            </c:dLbl>
            <c:dLbl>
              <c:idx val="16"/>
              <c:delete val="1"/>
              <c:extLst>
                <c:ext xmlns:c15="http://schemas.microsoft.com/office/drawing/2012/chart" uri="{CE6537A1-D6FC-4f65-9D91-7224C49458BB}"/>
                <c:ext xmlns:c16="http://schemas.microsoft.com/office/drawing/2014/chart" uri="{C3380CC4-5D6E-409C-BE32-E72D297353CC}">
                  <c16:uniqueId val="{00000010-8879-46FE-8E5D-CA84EEEDBCF4}"/>
                </c:ext>
              </c:extLst>
            </c:dLbl>
            <c:dLbl>
              <c:idx val="17"/>
              <c:delete val="1"/>
              <c:extLst>
                <c:ext xmlns:c15="http://schemas.microsoft.com/office/drawing/2012/chart" uri="{CE6537A1-D6FC-4f65-9D91-7224C49458BB}"/>
                <c:ext xmlns:c16="http://schemas.microsoft.com/office/drawing/2014/chart" uri="{C3380CC4-5D6E-409C-BE32-E72D297353CC}">
                  <c16:uniqueId val="{00000011-8879-46FE-8E5D-CA84EEEDBCF4}"/>
                </c:ext>
              </c:extLst>
            </c:dLbl>
            <c:dLbl>
              <c:idx val="18"/>
              <c:delete val="1"/>
              <c:extLst>
                <c:ext xmlns:c15="http://schemas.microsoft.com/office/drawing/2012/chart" uri="{CE6537A1-D6FC-4f65-9D91-7224C49458BB}"/>
                <c:ext xmlns:c16="http://schemas.microsoft.com/office/drawing/2014/chart" uri="{C3380CC4-5D6E-409C-BE32-E72D297353CC}">
                  <c16:uniqueId val="{00000012-8879-46FE-8E5D-CA84EEEDBCF4}"/>
                </c:ext>
              </c:extLst>
            </c:dLbl>
            <c:dLbl>
              <c:idx val="19"/>
              <c:delete val="1"/>
              <c:extLst>
                <c:ext xmlns:c15="http://schemas.microsoft.com/office/drawing/2012/chart" uri="{CE6537A1-D6FC-4f65-9D91-7224C49458BB}"/>
                <c:ext xmlns:c16="http://schemas.microsoft.com/office/drawing/2014/chart" uri="{C3380CC4-5D6E-409C-BE32-E72D297353CC}">
                  <c16:uniqueId val="{00000013-8879-46FE-8E5D-CA84EEEDBCF4}"/>
                </c:ext>
              </c:extLst>
            </c:dLbl>
            <c:dLbl>
              <c:idx val="20"/>
              <c:delete val="1"/>
              <c:extLst>
                <c:ext xmlns:c15="http://schemas.microsoft.com/office/drawing/2012/chart" uri="{CE6537A1-D6FC-4f65-9D91-7224C49458BB}"/>
                <c:ext xmlns:c16="http://schemas.microsoft.com/office/drawing/2014/chart" uri="{C3380CC4-5D6E-409C-BE32-E72D297353CC}">
                  <c16:uniqueId val="{00000014-8879-46FE-8E5D-CA84EEEDBCF4}"/>
                </c:ext>
              </c:extLst>
            </c:dLbl>
            <c:dLbl>
              <c:idx val="21"/>
              <c:delete val="1"/>
              <c:extLst>
                <c:ext xmlns:c15="http://schemas.microsoft.com/office/drawing/2012/chart" uri="{CE6537A1-D6FC-4f65-9D91-7224C49458BB}"/>
                <c:ext xmlns:c16="http://schemas.microsoft.com/office/drawing/2014/chart" uri="{C3380CC4-5D6E-409C-BE32-E72D297353CC}">
                  <c16:uniqueId val="{00000015-8879-46FE-8E5D-CA84EEEDBCF4}"/>
                </c:ext>
              </c:extLst>
            </c:dLbl>
            <c:dLbl>
              <c:idx val="22"/>
              <c:delete val="1"/>
              <c:extLst>
                <c:ext xmlns:c15="http://schemas.microsoft.com/office/drawing/2012/chart" uri="{CE6537A1-D6FC-4f65-9D91-7224C49458BB}"/>
                <c:ext xmlns:c16="http://schemas.microsoft.com/office/drawing/2014/chart" uri="{C3380CC4-5D6E-409C-BE32-E72D297353CC}">
                  <c16:uniqueId val="{00000016-8879-46FE-8E5D-CA84EEEDBCF4}"/>
                </c:ext>
              </c:extLst>
            </c:dLbl>
            <c:dLbl>
              <c:idx val="23"/>
              <c:delete val="1"/>
              <c:extLst>
                <c:ext xmlns:c15="http://schemas.microsoft.com/office/drawing/2012/chart" uri="{CE6537A1-D6FC-4f65-9D91-7224C49458BB}"/>
                <c:ext xmlns:c16="http://schemas.microsoft.com/office/drawing/2014/chart" uri="{C3380CC4-5D6E-409C-BE32-E72D297353CC}">
                  <c16:uniqueId val="{00000017-8879-46FE-8E5D-CA84EEEDBCF4}"/>
                </c:ext>
              </c:extLst>
            </c:dLbl>
            <c:dLbl>
              <c:idx val="24"/>
              <c:delete val="1"/>
              <c:extLst>
                <c:ext xmlns:c15="http://schemas.microsoft.com/office/drawing/2012/chart" uri="{CE6537A1-D6FC-4f65-9D91-7224C49458BB}"/>
                <c:ext xmlns:c16="http://schemas.microsoft.com/office/drawing/2014/chart" uri="{C3380CC4-5D6E-409C-BE32-E72D297353CC}">
                  <c16:uniqueId val="{00000018-8879-46FE-8E5D-CA84EEEDBCF4}"/>
                </c:ext>
              </c:extLst>
            </c:dLbl>
            <c:dLbl>
              <c:idx val="25"/>
              <c:delete val="1"/>
              <c:extLst>
                <c:ext xmlns:c15="http://schemas.microsoft.com/office/drawing/2012/chart" uri="{CE6537A1-D6FC-4f65-9D91-7224C49458BB}"/>
                <c:ext xmlns:c16="http://schemas.microsoft.com/office/drawing/2014/chart" uri="{C3380CC4-5D6E-409C-BE32-E72D297353CC}">
                  <c16:uniqueId val="{00000019-8879-46FE-8E5D-CA84EEEDBCF4}"/>
                </c:ext>
              </c:extLst>
            </c:dLbl>
            <c:dLbl>
              <c:idx val="26"/>
              <c:delete val="1"/>
              <c:extLst>
                <c:ext xmlns:c15="http://schemas.microsoft.com/office/drawing/2012/chart" uri="{CE6537A1-D6FC-4f65-9D91-7224C49458BB}"/>
                <c:ext xmlns:c16="http://schemas.microsoft.com/office/drawing/2014/chart" uri="{C3380CC4-5D6E-409C-BE32-E72D297353CC}">
                  <c16:uniqueId val="{0000001A-8879-46FE-8E5D-CA84EEEDBCF4}"/>
                </c:ext>
              </c:extLst>
            </c:dLbl>
            <c:dLbl>
              <c:idx val="27"/>
              <c:delete val="1"/>
              <c:extLst>
                <c:ext xmlns:c15="http://schemas.microsoft.com/office/drawing/2012/chart" uri="{CE6537A1-D6FC-4f65-9D91-7224C49458BB}"/>
                <c:ext xmlns:c16="http://schemas.microsoft.com/office/drawing/2014/chart" uri="{C3380CC4-5D6E-409C-BE32-E72D297353CC}">
                  <c16:uniqueId val="{0000001B-8879-46FE-8E5D-CA84EEEDBCF4}"/>
                </c:ext>
              </c:extLst>
            </c:dLbl>
            <c:dLbl>
              <c:idx val="28"/>
              <c:delete val="1"/>
              <c:extLst>
                <c:ext xmlns:c15="http://schemas.microsoft.com/office/drawing/2012/chart" uri="{CE6537A1-D6FC-4f65-9D91-7224C49458BB}"/>
                <c:ext xmlns:c16="http://schemas.microsoft.com/office/drawing/2014/chart" uri="{C3380CC4-5D6E-409C-BE32-E72D297353CC}">
                  <c16:uniqueId val="{0000001C-8879-46FE-8E5D-CA84EEEDBCF4}"/>
                </c:ext>
              </c:extLst>
            </c:dLbl>
            <c:dLbl>
              <c:idx val="29"/>
              <c:delete val="1"/>
              <c:extLst>
                <c:ext xmlns:c15="http://schemas.microsoft.com/office/drawing/2012/chart" uri="{CE6537A1-D6FC-4f65-9D91-7224C49458BB}"/>
                <c:ext xmlns:c16="http://schemas.microsoft.com/office/drawing/2014/chart" uri="{C3380CC4-5D6E-409C-BE32-E72D297353CC}">
                  <c16:uniqueId val="{0000001D-8879-46FE-8E5D-CA84EEEDBCF4}"/>
                </c:ext>
              </c:extLst>
            </c:dLbl>
            <c:dLbl>
              <c:idx val="30"/>
              <c:delete val="1"/>
              <c:extLst>
                <c:ext xmlns:c15="http://schemas.microsoft.com/office/drawing/2012/chart" uri="{CE6537A1-D6FC-4f65-9D91-7224C49458BB}"/>
                <c:ext xmlns:c16="http://schemas.microsoft.com/office/drawing/2014/chart" uri="{C3380CC4-5D6E-409C-BE32-E72D297353CC}">
                  <c16:uniqueId val="{0000001E-8879-46FE-8E5D-CA84EEEDBCF4}"/>
                </c:ext>
              </c:extLst>
            </c:dLbl>
            <c:dLbl>
              <c:idx val="31"/>
              <c:delete val="1"/>
              <c:extLst>
                <c:ext xmlns:c15="http://schemas.microsoft.com/office/drawing/2012/chart" uri="{CE6537A1-D6FC-4f65-9D91-7224C49458BB}"/>
                <c:ext xmlns:c16="http://schemas.microsoft.com/office/drawing/2014/chart" uri="{C3380CC4-5D6E-409C-BE32-E72D297353CC}">
                  <c16:uniqueId val="{0000001F-8879-46FE-8E5D-CA84EEEDBCF4}"/>
                </c:ext>
              </c:extLst>
            </c:dLbl>
            <c:dLbl>
              <c:idx val="32"/>
              <c:delete val="1"/>
              <c:extLst>
                <c:ext xmlns:c15="http://schemas.microsoft.com/office/drawing/2012/chart" uri="{CE6537A1-D6FC-4f65-9D91-7224C49458BB}"/>
                <c:ext xmlns:c16="http://schemas.microsoft.com/office/drawing/2014/chart" uri="{C3380CC4-5D6E-409C-BE32-E72D297353CC}">
                  <c16:uniqueId val="{00000020-8879-46FE-8E5D-CA84EEEDBCF4}"/>
                </c:ext>
              </c:extLst>
            </c:dLbl>
            <c:dLbl>
              <c:idx val="33"/>
              <c:delete val="1"/>
              <c:extLst>
                <c:ext xmlns:c15="http://schemas.microsoft.com/office/drawing/2012/chart" uri="{CE6537A1-D6FC-4f65-9D91-7224C49458BB}"/>
                <c:ext xmlns:c16="http://schemas.microsoft.com/office/drawing/2014/chart" uri="{C3380CC4-5D6E-409C-BE32-E72D297353CC}">
                  <c16:uniqueId val="{00000021-8879-46FE-8E5D-CA84EEEDBCF4}"/>
                </c:ext>
              </c:extLst>
            </c:dLbl>
            <c:dLbl>
              <c:idx val="34"/>
              <c:delete val="1"/>
              <c:extLst>
                <c:ext xmlns:c15="http://schemas.microsoft.com/office/drawing/2012/chart" uri="{CE6537A1-D6FC-4f65-9D91-7224C49458BB}"/>
                <c:ext xmlns:c16="http://schemas.microsoft.com/office/drawing/2014/chart" uri="{C3380CC4-5D6E-409C-BE32-E72D297353CC}">
                  <c16:uniqueId val="{00000022-8879-46FE-8E5D-CA84EEEDBCF4}"/>
                </c:ext>
              </c:extLst>
            </c:dLbl>
            <c:dLbl>
              <c:idx val="35"/>
              <c:delete val="1"/>
              <c:extLst>
                <c:ext xmlns:c15="http://schemas.microsoft.com/office/drawing/2012/chart" uri="{CE6537A1-D6FC-4f65-9D91-7224C49458BB}"/>
                <c:ext xmlns:c16="http://schemas.microsoft.com/office/drawing/2014/chart" uri="{C3380CC4-5D6E-409C-BE32-E72D297353CC}">
                  <c16:uniqueId val="{00000023-8879-46FE-8E5D-CA84EEEDBCF4}"/>
                </c:ext>
              </c:extLst>
            </c:dLbl>
            <c:dLbl>
              <c:idx val="36"/>
              <c:delete val="1"/>
              <c:extLst>
                <c:ext xmlns:c15="http://schemas.microsoft.com/office/drawing/2012/chart" uri="{CE6537A1-D6FC-4f65-9D91-7224C49458BB}"/>
                <c:ext xmlns:c16="http://schemas.microsoft.com/office/drawing/2014/chart" uri="{C3380CC4-5D6E-409C-BE32-E72D297353CC}">
                  <c16:uniqueId val="{00000024-8879-46FE-8E5D-CA84EEEDBCF4}"/>
                </c:ext>
              </c:extLst>
            </c:dLbl>
            <c:dLbl>
              <c:idx val="37"/>
              <c:delete val="1"/>
              <c:extLst>
                <c:ext xmlns:c15="http://schemas.microsoft.com/office/drawing/2012/chart" uri="{CE6537A1-D6FC-4f65-9D91-7224C49458BB}"/>
                <c:ext xmlns:c16="http://schemas.microsoft.com/office/drawing/2014/chart" uri="{C3380CC4-5D6E-409C-BE32-E72D297353CC}">
                  <c16:uniqueId val="{00000025-8879-46FE-8E5D-CA84EEEDBCF4}"/>
                </c:ext>
              </c:extLst>
            </c:dLbl>
            <c:dLbl>
              <c:idx val="38"/>
              <c:delete val="1"/>
              <c:extLst>
                <c:ext xmlns:c15="http://schemas.microsoft.com/office/drawing/2012/chart" uri="{CE6537A1-D6FC-4f65-9D91-7224C49458BB}"/>
                <c:ext xmlns:c16="http://schemas.microsoft.com/office/drawing/2014/chart" uri="{C3380CC4-5D6E-409C-BE32-E72D297353CC}">
                  <c16:uniqueId val="{00000026-8879-46FE-8E5D-CA84EEEDBCF4}"/>
                </c:ext>
              </c:extLst>
            </c:dLbl>
            <c:dLbl>
              <c:idx val="39"/>
              <c:delete val="1"/>
              <c:extLst>
                <c:ext xmlns:c15="http://schemas.microsoft.com/office/drawing/2012/chart" uri="{CE6537A1-D6FC-4f65-9D91-7224C49458BB}"/>
                <c:ext xmlns:c16="http://schemas.microsoft.com/office/drawing/2014/chart" uri="{C3380CC4-5D6E-409C-BE32-E72D297353CC}">
                  <c16:uniqueId val="{00000027-8879-46FE-8E5D-CA84EEEDBCF4}"/>
                </c:ext>
              </c:extLst>
            </c:dLbl>
            <c:dLbl>
              <c:idx val="40"/>
              <c:delete val="1"/>
              <c:extLst>
                <c:ext xmlns:c15="http://schemas.microsoft.com/office/drawing/2012/chart" uri="{CE6537A1-D6FC-4f65-9D91-7224C49458BB}"/>
                <c:ext xmlns:c16="http://schemas.microsoft.com/office/drawing/2014/chart" uri="{C3380CC4-5D6E-409C-BE32-E72D297353CC}">
                  <c16:uniqueId val="{00000028-8879-46FE-8E5D-CA84EEEDBCF4}"/>
                </c:ext>
              </c:extLst>
            </c:dLbl>
            <c:dLbl>
              <c:idx val="41"/>
              <c:delete val="1"/>
              <c:extLst>
                <c:ext xmlns:c15="http://schemas.microsoft.com/office/drawing/2012/chart" uri="{CE6537A1-D6FC-4f65-9D91-7224C49458BB}"/>
                <c:ext xmlns:c16="http://schemas.microsoft.com/office/drawing/2014/chart" uri="{C3380CC4-5D6E-409C-BE32-E72D297353CC}">
                  <c16:uniqueId val="{00000029-8879-46FE-8E5D-CA84EEEDBCF4}"/>
                </c:ext>
              </c:extLst>
            </c:dLbl>
            <c:dLbl>
              <c:idx val="42"/>
              <c:delete val="1"/>
              <c:extLst>
                <c:ext xmlns:c15="http://schemas.microsoft.com/office/drawing/2012/chart" uri="{CE6537A1-D6FC-4f65-9D91-7224C49458BB}"/>
                <c:ext xmlns:c16="http://schemas.microsoft.com/office/drawing/2014/chart" uri="{C3380CC4-5D6E-409C-BE32-E72D297353CC}">
                  <c16:uniqueId val="{0000002A-8879-46FE-8E5D-CA84EEEDBCF4}"/>
                </c:ext>
              </c:extLst>
            </c:dLbl>
            <c:dLbl>
              <c:idx val="43"/>
              <c:delete val="1"/>
              <c:extLst>
                <c:ext xmlns:c15="http://schemas.microsoft.com/office/drawing/2012/chart" uri="{CE6537A1-D6FC-4f65-9D91-7224C49458BB}"/>
                <c:ext xmlns:c16="http://schemas.microsoft.com/office/drawing/2014/chart" uri="{C3380CC4-5D6E-409C-BE32-E72D297353CC}">
                  <c16:uniqueId val="{0000002B-8879-46FE-8E5D-CA84EEEDBCF4}"/>
                </c:ext>
              </c:extLst>
            </c:dLbl>
            <c:dLbl>
              <c:idx val="44"/>
              <c:delete val="1"/>
              <c:extLst>
                <c:ext xmlns:c15="http://schemas.microsoft.com/office/drawing/2012/chart" uri="{CE6537A1-D6FC-4f65-9D91-7224C49458BB}"/>
                <c:ext xmlns:c16="http://schemas.microsoft.com/office/drawing/2014/chart" uri="{C3380CC4-5D6E-409C-BE32-E72D297353CC}">
                  <c16:uniqueId val="{0000002C-8879-46FE-8E5D-CA84EEEDBCF4}"/>
                </c:ext>
              </c:extLst>
            </c:dLbl>
            <c:dLbl>
              <c:idx val="45"/>
              <c:delete val="1"/>
              <c:extLst>
                <c:ext xmlns:c15="http://schemas.microsoft.com/office/drawing/2012/chart" uri="{CE6537A1-D6FC-4f65-9D91-7224C49458BB}"/>
                <c:ext xmlns:c16="http://schemas.microsoft.com/office/drawing/2014/chart" uri="{C3380CC4-5D6E-409C-BE32-E72D297353CC}">
                  <c16:uniqueId val="{0000002D-8879-46FE-8E5D-CA84EEEDBCF4}"/>
                </c:ext>
              </c:extLst>
            </c:dLbl>
            <c:dLbl>
              <c:idx val="46"/>
              <c:delete val="1"/>
              <c:extLst>
                <c:ext xmlns:c15="http://schemas.microsoft.com/office/drawing/2012/chart" uri="{CE6537A1-D6FC-4f65-9D91-7224C49458BB}"/>
                <c:ext xmlns:c16="http://schemas.microsoft.com/office/drawing/2014/chart" uri="{C3380CC4-5D6E-409C-BE32-E72D297353CC}">
                  <c16:uniqueId val="{0000002E-8879-46FE-8E5D-CA84EEEDBCF4}"/>
                </c:ext>
              </c:extLst>
            </c:dLbl>
            <c:dLbl>
              <c:idx val="47"/>
              <c:delete val="1"/>
              <c:extLst>
                <c:ext xmlns:c15="http://schemas.microsoft.com/office/drawing/2012/chart" uri="{CE6537A1-D6FC-4f65-9D91-7224C49458BB}"/>
                <c:ext xmlns:c16="http://schemas.microsoft.com/office/drawing/2014/chart" uri="{C3380CC4-5D6E-409C-BE32-E72D297353CC}">
                  <c16:uniqueId val="{0000002F-8879-46FE-8E5D-CA84EEEDBCF4}"/>
                </c:ext>
              </c:extLst>
            </c:dLbl>
            <c:dLbl>
              <c:idx val="48"/>
              <c:delete val="1"/>
              <c:extLst>
                <c:ext xmlns:c15="http://schemas.microsoft.com/office/drawing/2012/chart" uri="{CE6537A1-D6FC-4f65-9D91-7224C49458BB}"/>
                <c:ext xmlns:c16="http://schemas.microsoft.com/office/drawing/2014/chart" uri="{C3380CC4-5D6E-409C-BE32-E72D297353CC}">
                  <c16:uniqueId val="{00000030-8879-46FE-8E5D-CA84EEEDBCF4}"/>
                </c:ext>
              </c:extLst>
            </c:dLbl>
            <c:dLbl>
              <c:idx val="49"/>
              <c:delete val="1"/>
              <c:extLst>
                <c:ext xmlns:c15="http://schemas.microsoft.com/office/drawing/2012/chart" uri="{CE6537A1-D6FC-4f65-9D91-7224C49458BB}"/>
                <c:ext xmlns:c16="http://schemas.microsoft.com/office/drawing/2014/chart" uri="{C3380CC4-5D6E-409C-BE32-E72D297353CC}">
                  <c16:uniqueId val="{00000031-8879-46FE-8E5D-CA84EEEDBCF4}"/>
                </c:ext>
              </c:extLst>
            </c:dLbl>
            <c:dLbl>
              <c:idx val="50"/>
              <c:delete val="1"/>
              <c:extLst>
                <c:ext xmlns:c15="http://schemas.microsoft.com/office/drawing/2012/chart" uri="{CE6537A1-D6FC-4f65-9D91-7224C49458BB}"/>
                <c:ext xmlns:c16="http://schemas.microsoft.com/office/drawing/2014/chart" uri="{C3380CC4-5D6E-409C-BE32-E72D297353CC}">
                  <c16:uniqueId val="{00000032-8879-46FE-8E5D-CA84EEEDBCF4}"/>
                </c:ext>
              </c:extLst>
            </c:dLbl>
            <c:dLbl>
              <c:idx val="51"/>
              <c:delete val="1"/>
              <c:extLst>
                <c:ext xmlns:c15="http://schemas.microsoft.com/office/drawing/2012/chart" uri="{CE6537A1-D6FC-4f65-9D91-7224C49458BB}"/>
                <c:ext xmlns:c16="http://schemas.microsoft.com/office/drawing/2014/chart" uri="{C3380CC4-5D6E-409C-BE32-E72D297353CC}">
                  <c16:uniqueId val="{00000033-8879-46FE-8E5D-CA84EEEDBCF4}"/>
                </c:ext>
              </c:extLst>
            </c:dLbl>
            <c:dLbl>
              <c:idx val="52"/>
              <c:delete val="1"/>
              <c:extLst>
                <c:ext xmlns:c15="http://schemas.microsoft.com/office/drawing/2012/chart" uri="{CE6537A1-D6FC-4f65-9D91-7224C49458BB}"/>
                <c:ext xmlns:c16="http://schemas.microsoft.com/office/drawing/2014/chart" uri="{C3380CC4-5D6E-409C-BE32-E72D297353CC}">
                  <c16:uniqueId val="{00000034-8879-46FE-8E5D-CA84EEEDBCF4}"/>
                </c:ext>
              </c:extLst>
            </c:dLbl>
            <c:dLbl>
              <c:idx val="53"/>
              <c:delete val="1"/>
              <c:extLst>
                <c:ext xmlns:c15="http://schemas.microsoft.com/office/drawing/2012/chart" uri="{CE6537A1-D6FC-4f65-9D91-7224C49458BB}"/>
                <c:ext xmlns:c16="http://schemas.microsoft.com/office/drawing/2014/chart" uri="{C3380CC4-5D6E-409C-BE32-E72D297353CC}">
                  <c16:uniqueId val="{00000035-8879-46FE-8E5D-CA84EEEDBCF4}"/>
                </c:ext>
              </c:extLst>
            </c:dLbl>
            <c:dLbl>
              <c:idx val="54"/>
              <c:delete val="1"/>
              <c:extLst>
                <c:ext xmlns:c15="http://schemas.microsoft.com/office/drawing/2012/chart" uri="{CE6537A1-D6FC-4f65-9D91-7224C49458BB}"/>
                <c:ext xmlns:c16="http://schemas.microsoft.com/office/drawing/2014/chart" uri="{C3380CC4-5D6E-409C-BE32-E72D297353CC}">
                  <c16:uniqueId val="{00000036-8879-46FE-8E5D-CA84EEEDBCF4}"/>
                </c:ext>
              </c:extLst>
            </c:dLbl>
            <c:dLbl>
              <c:idx val="55"/>
              <c:delete val="1"/>
              <c:extLst>
                <c:ext xmlns:c15="http://schemas.microsoft.com/office/drawing/2012/chart" uri="{CE6537A1-D6FC-4f65-9D91-7224C49458BB}"/>
                <c:ext xmlns:c16="http://schemas.microsoft.com/office/drawing/2014/chart" uri="{C3380CC4-5D6E-409C-BE32-E72D297353CC}">
                  <c16:uniqueId val="{00000037-8879-46FE-8E5D-CA84EEEDBCF4}"/>
                </c:ext>
              </c:extLst>
            </c:dLbl>
            <c:dLbl>
              <c:idx val="56"/>
              <c:delete val="1"/>
              <c:extLst>
                <c:ext xmlns:c15="http://schemas.microsoft.com/office/drawing/2012/chart" uri="{CE6537A1-D6FC-4f65-9D91-7224C49458BB}"/>
                <c:ext xmlns:c16="http://schemas.microsoft.com/office/drawing/2014/chart" uri="{C3380CC4-5D6E-409C-BE32-E72D297353CC}">
                  <c16:uniqueId val="{00000038-8879-46FE-8E5D-CA84EEEDBCF4}"/>
                </c:ext>
              </c:extLst>
            </c:dLbl>
            <c:dLbl>
              <c:idx val="57"/>
              <c:delete val="1"/>
              <c:extLst>
                <c:ext xmlns:c15="http://schemas.microsoft.com/office/drawing/2012/chart" uri="{CE6537A1-D6FC-4f65-9D91-7224C49458BB}"/>
                <c:ext xmlns:c16="http://schemas.microsoft.com/office/drawing/2014/chart" uri="{C3380CC4-5D6E-409C-BE32-E72D297353CC}">
                  <c16:uniqueId val="{00000039-8879-46FE-8E5D-CA84EEEDBCF4}"/>
                </c:ext>
              </c:extLst>
            </c:dLbl>
            <c:dLbl>
              <c:idx val="58"/>
              <c:delete val="1"/>
              <c:extLst>
                <c:ext xmlns:c15="http://schemas.microsoft.com/office/drawing/2012/chart" uri="{CE6537A1-D6FC-4f65-9D91-7224C49458BB}"/>
                <c:ext xmlns:c16="http://schemas.microsoft.com/office/drawing/2014/chart" uri="{C3380CC4-5D6E-409C-BE32-E72D297353CC}">
                  <c16:uniqueId val="{0000003A-8879-46FE-8E5D-CA84EEEDBCF4}"/>
                </c:ext>
              </c:extLst>
            </c:dLbl>
            <c:dLbl>
              <c:idx val="59"/>
              <c:delete val="1"/>
              <c:extLst>
                <c:ext xmlns:c15="http://schemas.microsoft.com/office/drawing/2012/chart" uri="{CE6537A1-D6FC-4f65-9D91-7224C49458BB}"/>
                <c:ext xmlns:c16="http://schemas.microsoft.com/office/drawing/2014/chart" uri="{C3380CC4-5D6E-409C-BE32-E72D297353CC}">
                  <c16:uniqueId val="{0000003B-8879-46FE-8E5D-CA84EEEDBCF4}"/>
                </c:ext>
              </c:extLst>
            </c:dLbl>
            <c:dLbl>
              <c:idx val="60"/>
              <c:delete val="1"/>
              <c:extLst>
                <c:ext xmlns:c15="http://schemas.microsoft.com/office/drawing/2012/chart" uri="{CE6537A1-D6FC-4f65-9D91-7224C49458BB}"/>
                <c:ext xmlns:c16="http://schemas.microsoft.com/office/drawing/2014/chart" uri="{C3380CC4-5D6E-409C-BE32-E72D297353CC}">
                  <c16:uniqueId val="{0000003C-8879-46FE-8E5D-CA84EEEDBCF4}"/>
                </c:ext>
              </c:extLst>
            </c:dLbl>
            <c:dLbl>
              <c:idx val="61"/>
              <c:delete val="1"/>
              <c:extLst>
                <c:ext xmlns:c15="http://schemas.microsoft.com/office/drawing/2012/chart" uri="{CE6537A1-D6FC-4f65-9D91-7224C49458BB}"/>
                <c:ext xmlns:c16="http://schemas.microsoft.com/office/drawing/2014/chart" uri="{C3380CC4-5D6E-409C-BE32-E72D297353CC}">
                  <c16:uniqueId val="{0000003D-8879-46FE-8E5D-CA84EEEDBCF4}"/>
                </c:ext>
              </c:extLst>
            </c:dLbl>
            <c:dLbl>
              <c:idx val="62"/>
              <c:delete val="1"/>
              <c:extLst>
                <c:ext xmlns:c15="http://schemas.microsoft.com/office/drawing/2012/chart" uri="{CE6537A1-D6FC-4f65-9D91-7224C49458BB}"/>
                <c:ext xmlns:c16="http://schemas.microsoft.com/office/drawing/2014/chart" uri="{C3380CC4-5D6E-409C-BE32-E72D297353CC}">
                  <c16:uniqueId val="{0000003E-8879-46FE-8E5D-CA84EEEDBCF4}"/>
                </c:ext>
              </c:extLst>
            </c:dLbl>
            <c:dLbl>
              <c:idx val="63"/>
              <c:delete val="1"/>
              <c:extLst>
                <c:ext xmlns:c15="http://schemas.microsoft.com/office/drawing/2012/chart" uri="{CE6537A1-D6FC-4f65-9D91-7224C49458BB}"/>
                <c:ext xmlns:c16="http://schemas.microsoft.com/office/drawing/2014/chart" uri="{C3380CC4-5D6E-409C-BE32-E72D297353CC}">
                  <c16:uniqueId val="{0000003F-8879-46FE-8E5D-CA84EEEDBCF4}"/>
                </c:ext>
              </c:extLst>
            </c:dLbl>
            <c:dLbl>
              <c:idx val="64"/>
              <c:delete val="1"/>
              <c:extLst>
                <c:ext xmlns:c15="http://schemas.microsoft.com/office/drawing/2012/chart" uri="{CE6537A1-D6FC-4f65-9D91-7224C49458BB}"/>
                <c:ext xmlns:c16="http://schemas.microsoft.com/office/drawing/2014/chart" uri="{C3380CC4-5D6E-409C-BE32-E72D297353CC}">
                  <c16:uniqueId val="{00000040-8879-46FE-8E5D-CA84EEEDBCF4}"/>
                </c:ext>
              </c:extLst>
            </c:dLbl>
            <c:dLbl>
              <c:idx val="65"/>
              <c:delete val="1"/>
              <c:extLst>
                <c:ext xmlns:c15="http://schemas.microsoft.com/office/drawing/2012/chart" uri="{CE6537A1-D6FC-4f65-9D91-7224C49458BB}"/>
                <c:ext xmlns:c16="http://schemas.microsoft.com/office/drawing/2014/chart" uri="{C3380CC4-5D6E-409C-BE32-E72D297353CC}">
                  <c16:uniqueId val="{00000041-8879-46FE-8E5D-CA84EEEDBCF4}"/>
                </c:ext>
              </c:extLst>
            </c:dLbl>
            <c:dLbl>
              <c:idx val="66"/>
              <c:delete val="1"/>
              <c:extLst>
                <c:ext xmlns:c15="http://schemas.microsoft.com/office/drawing/2012/chart" uri="{CE6537A1-D6FC-4f65-9D91-7224C49458BB}"/>
                <c:ext xmlns:c16="http://schemas.microsoft.com/office/drawing/2014/chart" uri="{C3380CC4-5D6E-409C-BE32-E72D297353CC}">
                  <c16:uniqueId val="{00000042-8879-46FE-8E5D-CA84EEEDBCF4}"/>
                </c:ext>
              </c:extLst>
            </c:dLbl>
            <c:dLbl>
              <c:idx val="67"/>
              <c:delete val="1"/>
              <c:extLst>
                <c:ext xmlns:c15="http://schemas.microsoft.com/office/drawing/2012/chart" uri="{CE6537A1-D6FC-4f65-9D91-7224C49458BB}"/>
                <c:ext xmlns:c16="http://schemas.microsoft.com/office/drawing/2014/chart" uri="{C3380CC4-5D6E-409C-BE32-E72D297353CC}">
                  <c16:uniqueId val="{00000043-8879-46FE-8E5D-CA84EEEDBCF4}"/>
                </c:ext>
              </c:extLst>
            </c:dLbl>
            <c:dLbl>
              <c:idx val="68"/>
              <c:delete val="1"/>
              <c:extLst>
                <c:ext xmlns:c15="http://schemas.microsoft.com/office/drawing/2012/chart" uri="{CE6537A1-D6FC-4f65-9D91-7224C49458BB}"/>
                <c:ext xmlns:c16="http://schemas.microsoft.com/office/drawing/2014/chart" uri="{C3380CC4-5D6E-409C-BE32-E72D297353CC}">
                  <c16:uniqueId val="{00000044-8879-46FE-8E5D-CA84EEEDBCF4}"/>
                </c:ext>
              </c:extLst>
            </c:dLbl>
            <c:dLbl>
              <c:idx val="69"/>
              <c:delete val="1"/>
              <c:extLst>
                <c:ext xmlns:c15="http://schemas.microsoft.com/office/drawing/2012/chart" uri="{CE6537A1-D6FC-4f65-9D91-7224C49458BB}"/>
                <c:ext xmlns:c16="http://schemas.microsoft.com/office/drawing/2014/chart" uri="{C3380CC4-5D6E-409C-BE32-E72D297353CC}">
                  <c16:uniqueId val="{00000045-8879-46FE-8E5D-CA84EEEDBCF4}"/>
                </c:ext>
              </c:extLst>
            </c:dLbl>
            <c:dLbl>
              <c:idx val="70"/>
              <c:delete val="1"/>
              <c:extLst>
                <c:ext xmlns:c15="http://schemas.microsoft.com/office/drawing/2012/chart" uri="{CE6537A1-D6FC-4f65-9D91-7224C49458BB}"/>
                <c:ext xmlns:c16="http://schemas.microsoft.com/office/drawing/2014/chart" uri="{C3380CC4-5D6E-409C-BE32-E72D297353CC}">
                  <c16:uniqueId val="{00000046-8879-46FE-8E5D-CA84EEEDBCF4}"/>
                </c:ext>
              </c:extLst>
            </c:dLbl>
            <c:dLbl>
              <c:idx val="71"/>
              <c:delete val="1"/>
              <c:extLst>
                <c:ext xmlns:c15="http://schemas.microsoft.com/office/drawing/2012/chart" uri="{CE6537A1-D6FC-4f65-9D91-7224C49458BB}"/>
                <c:ext xmlns:c16="http://schemas.microsoft.com/office/drawing/2014/chart" uri="{C3380CC4-5D6E-409C-BE32-E72D297353CC}">
                  <c16:uniqueId val="{00000047-8879-46FE-8E5D-CA84EEEDBCF4}"/>
                </c:ext>
              </c:extLst>
            </c:dLbl>
            <c:dLbl>
              <c:idx val="72"/>
              <c:delete val="1"/>
              <c:extLst>
                <c:ext xmlns:c15="http://schemas.microsoft.com/office/drawing/2012/chart" uri="{CE6537A1-D6FC-4f65-9D91-7224C49458BB}"/>
                <c:ext xmlns:c16="http://schemas.microsoft.com/office/drawing/2014/chart" uri="{C3380CC4-5D6E-409C-BE32-E72D297353CC}">
                  <c16:uniqueId val="{00000048-8879-46FE-8E5D-CA84EEEDBCF4}"/>
                </c:ext>
              </c:extLst>
            </c:dLbl>
            <c:dLbl>
              <c:idx val="73"/>
              <c:delete val="1"/>
              <c:extLst>
                <c:ext xmlns:c15="http://schemas.microsoft.com/office/drawing/2012/chart" uri="{CE6537A1-D6FC-4f65-9D91-7224C49458BB}"/>
                <c:ext xmlns:c16="http://schemas.microsoft.com/office/drawing/2014/chart" uri="{C3380CC4-5D6E-409C-BE32-E72D297353CC}">
                  <c16:uniqueId val="{00000049-8879-46FE-8E5D-CA84EEEDBCF4}"/>
                </c:ext>
              </c:extLst>
            </c:dLbl>
            <c:dLbl>
              <c:idx val="74"/>
              <c:delete val="1"/>
              <c:extLst>
                <c:ext xmlns:c15="http://schemas.microsoft.com/office/drawing/2012/chart" uri="{CE6537A1-D6FC-4f65-9D91-7224C49458BB}"/>
                <c:ext xmlns:c16="http://schemas.microsoft.com/office/drawing/2014/chart" uri="{C3380CC4-5D6E-409C-BE32-E72D297353CC}">
                  <c16:uniqueId val="{0000004A-8879-46FE-8E5D-CA84EEEDBCF4}"/>
                </c:ext>
              </c:extLst>
            </c:dLbl>
            <c:dLbl>
              <c:idx val="75"/>
              <c:delete val="1"/>
              <c:extLst>
                <c:ext xmlns:c15="http://schemas.microsoft.com/office/drawing/2012/chart" uri="{CE6537A1-D6FC-4f65-9D91-7224C49458BB}"/>
                <c:ext xmlns:c16="http://schemas.microsoft.com/office/drawing/2014/chart" uri="{C3380CC4-5D6E-409C-BE32-E72D297353CC}">
                  <c16:uniqueId val="{0000004B-8879-46FE-8E5D-CA84EEEDBCF4}"/>
                </c:ext>
              </c:extLst>
            </c:dLbl>
            <c:dLbl>
              <c:idx val="76"/>
              <c:delete val="1"/>
              <c:extLst>
                <c:ext xmlns:c15="http://schemas.microsoft.com/office/drawing/2012/chart" uri="{CE6537A1-D6FC-4f65-9D91-7224C49458BB}"/>
                <c:ext xmlns:c16="http://schemas.microsoft.com/office/drawing/2014/chart" uri="{C3380CC4-5D6E-409C-BE32-E72D297353CC}">
                  <c16:uniqueId val="{0000004C-8879-46FE-8E5D-CA84EEEDBCF4}"/>
                </c:ext>
              </c:extLst>
            </c:dLbl>
            <c:dLbl>
              <c:idx val="77"/>
              <c:delete val="1"/>
              <c:extLst>
                <c:ext xmlns:c15="http://schemas.microsoft.com/office/drawing/2012/chart" uri="{CE6537A1-D6FC-4f65-9D91-7224C49458BB}"/>
                <c:ext xmlns:c16="http://schemas.microsoft.com/office/drawing/2014/chart" uri="{C3380CC4-5D6E-409C-BE32-E72D297353CC}">
                  <c16:uniqueId val="{0000004D-8879-46FE-8E5D-CA84EEEDBCF4}"/>
                </c:ext>
              </c:extLst>
            </c:dLbl>
            <c:dLbl>
              <c:idx val="78"/>
              <c:delete val="1"/>
              <c:extLst>
                <c:ext xmlns:c15="http://schemas.microsoft.com/office/drawing/2012/chart" uri="{CE6537A1-D6FC-4f65-9D91-7224C49458BB}"/>
                <c:ext xmlns:c16="http://schemas.microsoft.com/office/drawing/2014/chart" uri="{C3380CC4-5D6E-409C-BE32-E72D297353CC}">
                  <c16:uniqueId val="{0000004E-8879-46FE-8E5D-CA84EEEDBCF4}"/>
                </c:ext>
              </c:extLst>
            </c:dLbl>
            <c:dLbl>
              <c:idx val="79"/>
              <c:delete val="1"/>
              <c:extLst>
                <c:ext xmlns:c15="http://schemas.microsoft.com/office/drawing/2012/chart" uri="{CE6537A1-D6FC-4f65-9D91-7224C49458BB}"/>
                <c:ext xmlns:c16="http://schemas.microsoft.com/office/drawing/2014/chart" uri="{C3380CC4-5D6E-409C-BE32-E72D297353CC}">
                  <c16:uniqueId val="{0000004F-8879-46FE-8E5D-CA84EEEDBCF4}"/>
                </c:ext>
              </c:extLst>
            </c:dLbl>
            <c:dLbl>
              <c:idx val="80"/>
              <c:delete val="1"/>
              <c:extLst>
                <c:ext xmlns:c15="http://schemas.microsoft.com/office/drawing/2012/chart" uri="{CE6537A1-D6FC-4f65-9D91-7224C49458BB}"/>
                <c:ext xmlns:c16="http://schemas.microsoft.com/office/drawing/2014/chart" uri="{C3380CC4-5D6E-409C-BE32-E72D297353CC}">
                  <c16:uniqueId val="{00000050-8879-46FE-8E5D-CA84EEEDBCF4}"/>
                </c:ext>
              </c:extLst>
            </c:dLbl>
            <c:dLbl>
              <c:idx val="81"/>
              <c:delete val="1"/>
              <c:extLst>
                <c:ext xmlns:c15="http://schemas.microsoft.com/office/drawing/2012/chart" uri="{CE6537A1-D6FC-4f65-9D91-7224C49458BB}"/>
                <c:ext xmlns:c16="http://schemas.microsoft.com/office/drawing/2014/chart" uri="{C3380CC4-5D6E-409C-BE32-E72D297353CC}">
                  <c16:uniqueId val="{00000051-8879-46FE-8E5D-CA84EEEDBCF4}"/>
                </c:ext>
              </c:extLst>
            </c:dLbl>
            <c:dLbl>
              <c:idx val="82"/>
              <c:delete val="1"/>
              <c:extLst>
                <c:ext xmlns:c15="http://schemas.microsoft.com/office/drawing/2012/chart" uri="{CE6537A1-D6FC-4f65-9D91-7224C49458BB}"/>
                <c:ext xmlns:c16="http://schemas.microsoft.com/office/drawing/2014/chart" uri="{C3380CC4-5D6E-409C-BE32-E72D297353CC}">
                  <c16:uniqueId val="{00000052-8879-46FE-8E5D-CA84EEEDBCF4}"/>
                </c:ext>
              </c:extLst>
            </c:dLbl>
            <c:dLbl>
              <c:idx val="83"/>
              <c:delete val="1"/>
              <c:extLst>
                <c:ext xmlns:c15="http://schemas.microsoft.com/office/drawing/2012/chart" uri="{CE6537A1-D6FC-4f65-9D91-7224C49458BB}"/>
                <c:ext xmlns:c16="http://schemas.microsoft.com/office/drawing/2014/chart" uri="{C3380CC4-5D6E-409C-BE32-E72D297353CC}">
                  <c16:uniqueId val="{00000053-8879-46FE-8E5D-CA84EEEDBCF4}"/>
                </c:ext>
              </c:extLst>
            </c:dLbl>
            <c:dLbl>
              <c:idx val="84"/>
              <c:delete val="1"/>
              <c:extLst>
                <c:ext xmlns:c15="http://schemas.microsoft.com/office/drawing/2012/chart" uri="{CE6537A1-D6FC-4f65-9D91-7224C49458BB}"/>
                <c:ext xmlns:c16="http://schemas.microsoft.com/office/drawing/2014/chart" uri="{C3380CC4-5D6E-409C-BE32-E72D297353CC}">
                  <c16:uniqueId val="{00000054-8879-46FE-8E5D-CA84EEEDBCF4}"/>
                </c:ext>
              </c:extLst>
            </c:dLbl>
            <c:dLbl>
              <c:idx val="85"/>
              <c:delete val="1"/>
              <c:extLst>
                <c:ext xmlns:c15="http://schemas.microsoft.com/office/drawing/2012/chart" uri="{CE6537A1-D6FC-4f65-9D91-7224C49458BB}"/>
                <c:ext xmlns:c16="http://schemas.microsoft.com/office/drawing/2014/chart" uri="{C3380CC4-5D6E-409C-BE32-E72D297353CC}">
                  <c16:uniqueId val="{00000055-8879-46FE-8E5D-CA84EEEDBCF4}"/>
                </c:ext>
              </c:extLst>
            </c:dLbl>
            <c:dLbl>
              <c:idx val="86"/>
              <c:delete val="1"/>
              <c:extLst>
                <c:ext xmlns:c15="http://schemas.microsoft.com/office/drawing/2012/chart" uri="{CE6537A1-D6FC-4f65-9D91-7224C49458BB}"/>
                <c:ext xmlns:c16="http://schemas.microsoft.com/office/drawing/2014/chart" uri="{C3380CC4-5D6E-409C-BE32-E72D297353CC}">
                  <c16:uniqueId val="{00000056-8879-46FE-8E5D-CA84EEEDBCF4}"/>
                </c:ext>
              </c:extLst>
            </c:dLbl>
            <c:dLbl>
              <c:idx val="87"/>
              <c:delete val="1"/>
              <c:extLst>
                <c:ext xmlns:c15="http://schemas.microsoft.com/office/drawing/2012/chart" uri="{CE6537A1-D6FC-4f65-9D91-7224C49458BB}"/>
                <c:ext xmlns:c16="http://schemas.microsoft.com/office/drawing/2014/chart" uri="{C3380CC4-5D6E-409C-BE32-E72D297353CC}">
                  <c16:uniqueId val="{00000057-8879-46FE-8E5D-CA84EEEDBCF4}"/>
                </c:ext>
              </c:extLst>
            </c:dLbl>
            <c:dLbl>
              <c:idx val="88"/>
              <c:delete val="1"/>
              <c:extLst>
                <c:ext xmlns:c15="http://schemas.microsoft.com/office/drawing/2012/chart" uri="{CE6537A1-D6FC-4f65-9D91-7224C49458BB}"/>
                <c:ext xmlns:c16="http://schemas.microsoft.com/office/drawing/2014/chart" uri="{C3380CC4-5D6E-409C-BE32-E72D297353CC}">
                  <c16:uniqueId val="{00000058-8879-46FE-8E5D-CA84EEEDBCF4}"/>
                </c:ext>
              </c:extLst>
            </c:dLbl>
            <c:dLbl>
              <c:idx val="89"/>
              <c:delete val="1"/>
              <c:extLst>
                <c:ext xmlns:c15="http://schemas.microsoft.com/office/drawing/2012/chart" uri="{CE6537A1-D6FC-4f65-9D91-7224C49458BB}"/>
                <c:ext xmlns:c16="http://schemas.microsoft.com/office/drawing/2014/chart" uri="{C3380CC4-5D6E-409C-BE32-E72D297353CC}">
                  <c16:uniqueId val="{00000059-8879-46FE-8E5D-CA84EEEDBCF4}"/>
                </c:ext>
              </c:extLst>
            </c:dLbl>
            <c:dLbl>
              <c:idx val="90"/>
              <c:delete val="1"/>
              <c:extLst>
                <c:ext xmlns:c15="http://schemas.microsoft.com/office/drawing/2012/chart" uri="{CE6537A1-D6FC-4f65-9D91-7224C49458BB}"/>
                <c:ext xmlns:c16="http://schemas.microsoft.com/office/drawing/2014/chart" uri="{C3380CC4-5D6E-409C-BE32-E72D297353CC}">
                  <c16:uniqueId val="{0000005A-8879-46FE-8E5D-CA84EEEDBCF4}"/>
                </c:ext>
              </c:extLst>
            </c:dLbl>
            <c:dLbl>
              <c:idx val="91"/>
              <c:delete val="1"/>
              <c:extLst>
                <c:ext xmlns:c15="http://schemas.microsoft.com/office/drawing/2012/chart" uri="{CE6537A1-D6FC-4f65-9D91-7224C49458BB}"/>
                <c:ext xmlns:c16="http://schemas.microsoft.com/office/drawing/2014/chart" uri="{C3380CC4-5D6E-409C-BE32-E72D297353CC}">
                  <c16:uniqueId val="{0000005B-8879-46FE-8E5D-CA84EEEDBCF4}"/>
                </c:ext>
              </c:extLst>
            </c:dLbl>
            <c:dLbl>
              <c:idx val="92"/>
              <c:delete val="1"/>
              <c:extLst>
                <c:ext xmlns:c15="http://schemas.microsoft.com/office/drawing/2012/chart" uri="{CE6537A1-D6FC-4f65-9D91-7224C49458BB}"/>
                <c:ext xmlns:c16="http://schemas.microsoft.com/office/drawing/2014/chart" uri="{C3380CC4-5D6E-409C-BE32-E72D297353CC}">
                  <c16:uniqueId val="{0000005C-8879-46FE-8E5D-CA84EEEDBCF4}"/>
                </c:ext>
              </c:extLst>
            </c:dLbl>
            <c:dLbl>
              <c:idx val="93"/>
              <c:delete val="1"/>
              <c:extLst>
                <c:ext xmlns:c15="http://schemas.microsoft.com/office/drawing/2012/chart" uri="{CE6537A1-D6FC-4f65-9D91-7224C49458BB}"/>
                <c:ext xmlns:c16="http://schemas.microsoft.com/office/drawing/2014/chart" uri="{C3380CC4-5D6E-409C-BE32-E72D297353CC}">
                  <c16:uniqueId val="{0000005D-8879-46FE-8E5D-CA84EEEDBCF4}"/>
                </c:ext>
              </c:extLst>
            </c:dLbl>
            <c:dLbl>
              <c:idx val="94"/>
              <c:delete val="1"/>
              <c:extLst>
                <c:ext xmlns:c15="http://schemas.microsoft.com/office/drawing/2012/chart" uri="{CE6537A1-D6FC-4f65-9D91-7224C49458BB}"/>
                <c:ext xmlns:c16="http://schemas.microsoft.com/office/drawing/2014/chart" uri="{C3380CC4-5D6E-409C-BE32-E72D297353CC}">
                  <c16:uniqueId val="{0000005E-8879-46FE-8E5D-CA84EEEDBCF4}"/>
                </c:ext>
              </c:extLst>
            </c:dLbl>
            <c:dLbl>
              <c:idx val="95"/>
              <c:delete val="1"/>
              <c:extLst>
                <c:ext xmlns:c15="http://schemas.microsoft.com/office/drawing/2012/chart" uri="{CE6537A1-D6FC-4f65-9D91-7224C49458BB}"/>
                <c:ext xmlns:c16="http://schemas.microsoft.com/office/drawing/2014/chart" uri="{C3380CC4-5D6E-409C-BE32-E72D297353CC}">
                  <c16:uniqueId val="{0000005F-8879-46FE-8E5D-CA84EEEDBCF4}"/>
                </c:ext>
              </c:extLst>
            </c:dLbl>
            <c:dLbl>
              <c:idx val="96"/>
              <c:delete val="1"/>
              <c:extLst>
                <c:ext xmlns:c15="http://schemas.microsoft.com/office/drawing/2012/chart" uri="{CE6537A1-D6FC-4f65-9D91-7224C49458BB}"/>
                <c:ext xmlns:c16="http://schemas.microsoft.com/office/drawing/2014/chart" uri="{C3380CC4-5D6E-409C-BE32-E72D297353CC}">
                  <c16:uniqueId val="{00000060-8879-46FE-8E5D-CA84EEEDBCF4}"/>
                </c:ext>
              </c:extLst>
            </c:dLbl>
            <c:dLbl>
              <c:idx val="97"/>
              <c:delete val="1"/>
              <c:extLst>
                <c:ext xmlns:c15="http://schemas.microsoft.com/office/drawing/2012/chart" uri="{CE6537A1-D6FC-4f65-9D91-7224C49458BB}"/>
                <c:ext xmlns:c16="http://schemas.microsoft.com/office/drawing/2014/chart" uri="{C3380CC4-5D6E-409C-BE32-E72D297353CC}">
                  <c16:uniqueId val="{00000061-8879-46FE-8E5D-CA84EEEDBCF4}"/>
                </c:ext>
              </c:extLst>
            </c:dLbl>
            <c:dLbl>
              <c:idx val="98"/>
              <c:delete val="1"/>
              <c:extLst>
                <c:ext xmlns:c15="http://schemas.microsoft.com/office/drawing/2012/chart" uri="{CE6537A1-D6FC-4f65-9D91-7224C49458BB}"/>
                <c:ext xmlns:c16="http://schemas.microsoft.com/office/drawing/2014/chart" uri="{C3380CC4-5D6E-409C-BE32-E72D297353CC}">
                  <c16:uniqueId val="{00000062-8879-46FE-8E5D-CA84EEEDBCF4}"/>
                </c:ext>
              </c:extLst>
            </c:dLbl>
            <c:dLbl>
              <c:idx val="99"/>
              <c:delete val="1"/>
              <c:extLst>
                <c:ext xmlns:c15="http://schemas.microsoft.com/office/drawing/2012/chart" uri="{CE6537A1-D6FC-4f65-9D91-7224C49458BB}"/>
                <c:ext xmlns:c16="http://schemas.microsoft.com/office/drawing/2014/chart" uri="{C3380CC4-5D6E-409C-BE32-E72D297353CC}">
                  <c16:uniqueId val="{00000063-8879-46FE-8E5D-CA84EEEDBCF4}"/>
                </c:ext>
              </c:extLst>
            </c:dLbl>
            <c:dLbl>
              <c:idx val="100"/>
              <c:delete val="1"/>
              <c:extLst>
                <c:ext xmlns:c15="http://schemas.microsoft.com/office/drawing/2012/chart" uri="{CE6537A1-D6FC-4f65-9D91-7224C49458BB}"/>
                <c:ext xmlns:c16="http://schemas.microsoft.com/office/drawing/2014/chart" uri="{C3380CC4-5D6E-409C-BE32-E72D297353CC}">
                  <c16:uniqueId val="{00000064-8879-46FE-8E5D-CA84EEEDBCF4}"/>
                </c:ext>
              </c:extLst>
            </c:dLbl>
            <c:dLbl>
              <c:idx val="101"/>
              <c:delete val="1"/>
              <c:extLst>
                <c:ext xmlns:c15="http://schemas.microsoft.com/office/drawing/2012/chart" uri="{CE6537A1-D6FC-4f65-9D91-7224C49458BB}"/>
                <c:ext xmlns:c16="http://schemas.microsoft.com/office/drawing/2014/chart" uri="{C3380CC4-5D6E-409C-BE32-E72D297353CC}">
                  <c16:uniqueId val="{00000065-8879-46FE-8E5D-CA84EEEDBCF4}"/>
                </c:ext>
              </c:extLst>
            </c:dLbl>
            <c:dLbl>
              <c:idx val="102"/>
              <c:delete val="1"/>
              <c:extLst>
                <c:ext xmlns:c15="http://schemas.microsoft.com/office/drawing/2012/chart" uri="{CE6537A1-D6FC-4f65-9D91-7224C49458BB}"/>
                <c:ext xmlns:c16="http://schemas.microsoft.com/office/drawing/2014/chart" uri="{C3380CC4-5D6E-409C-BE32-E72D297353CC}">
                  <c16:uniqueId val="{00000066-8879-46FE-8E5D-CA84EEEDBCF4}"/>
                </c:ext>
              </c:extLst>
            </c:dLbl>
            <c:dLbl>
              <c:idx val="103"/>
              <c:delete val="1"/>
              <c:extLst>
                <c:ext xmlns:c15="http://schemas.microsoft.com/office/drawing/2012/chart" uri="{CE6537A1-D6FC-4f65-9D91-7224C49458BB}"/>
                <c:ext xmlns:c16="http://schemas.microsoft.com/office/drawing/2014/chart" uri="{C3380CC4-5D6E-409C-BE32-E72D297353CC}">
                  <c16:uniqueId val="{00000067-8879-46FE-8E5D-CA84EEEDBCF4}"/>
                </c:ext>
              </c:extLst>
            </c:dLbl>
            <c:dLbl>
              <c:idx val="104"/>
              <c:delete val="1"/>
              <c:extLst>
                <c:ext xmlns:c15="http://schemas.microsoft.com/office/drawing/2012/chart" uri="{CE6537A1-D6FC-4f65-9D91-7224C49458BB}"/>
                <c:ext xmlns:c16="http://schemas.microsoft.com/office/drawing/2014/chart" uri="{C3380CC4-5D6E-409C-BE32-E72D297353CC}">
                  <c16:uniqueId val="{00000068-8879-46FE-8E5D-CA84EEEDBCF4}"/>
                </c:ext>
              </c:extLst>
            </c:dLbl>
            <c:dLbl>
              <c:idx val="105"/>
              <c:delete val="1"/>
              <c:extLst>
                <c:ext xmlns:c15="http://schemas.microsoft.com/office/drawing/2012/chart" uri="{CE6537A1-D6FC-4f65-9D91-7224C49458BB}"/>
                <c:ext xmlns:c16="http://schemas.microsoft.com/office/drawing/2014/chart" uri="{C3380CC4-5D6E-409C-BE32-E72D297353CC}">
                  <c16:uniqueId val="{00000069-8879-46FE-8E5D-CA84EEEDBCF4}"/>
                </c:ext>
              </c:extLst>
            </c:dLbl>
            <c:dLbl>
              <c:idx val="106"/>
              <c:delete val="1"/>
              <c:extLst>
                <c:ext xmlns:c15="http://schemas.microsoft.com/office/drawing/2012/chart" uri="{CE6537A1-D6FC-4f65-9D91-7224C49458BB}"/>
                <c:ext xmlns:c16="http://schemas.microsoft.com/office/drawing/2014/chart" uri="{C3380CC4-5D6E-409C-BE32-E72D297353CC}">
                  <c16:uniqueId val="{0000006A-8879-46FE-8E5D-CA84EEEDBCF4}"/>
                </c:ext>
              </c:extLst>
            </c:dLbl>
            <c:dLbl>
              <c:idx val="107"/>
              <c:delete val="1"/>
              <c:extLst>
                <c:ext xmlns:c15="http://schemas.microsoft.com/office/drawing/2012/chart" uri="{CE6537A1-D6FC-4f65-9D91-7224C49458BB}"/>
                <c:ext xmlns:c16="http://schemas.microsoft.com/office/drawing/2014/chart" uri="{C3380CC4-5D6E-409C-BE32-E72D297353CC}">
                  <c16:uniqueId val="{0000006B-8879-46FE-8E5D-CA84EEEDBCF4}"/>
                </c:ext>
              </c:extLst>
            </c:dLbl>
            <c:dLbl>
              <c:idx val="108"/>
              <c:delete val="1"/>
              <c:extLst>
                <c:ext xmlns:c15="http://schemas.microsoft.com/office/drawing/2012/chart" uri="{CE6537A1-D6FC-4f65-9D91-7224C49458BB}"/>
                <c:ext xmlns:c16="http://schemas.microsoft.com/office/drawing/2014/chart" uri="{C3380CC4-5D6E-409C-BE32-E72D297353CC}">
                  <c16:uniqueId val="{0000006C-8879-46FE-8E5D-CA84EEEDBCF4}"/>
                </c:ext>
              </c:extLst>
            </c:dLbl>
            <c:dLbl>
              <c:idx val="109"/>
              <c:delete val="1"/>
              <c:extLst>
                <c:ext xmlns:c15="http://schemas.microsoft.com/office/drawing/2012/chart" uri="{CE6537A1-D6FC-4f65-9D91-7224C49458BB}"/>
                <c:ext xmlns:c16="http://schemas.microsoft.com/office/drawing/2014/chart" uri="{C3380CC4-5D6E-409C-BE32-E72D297353CC}">
                  <c16:uniqueId val="{0000006D-8879-46FE-8E5D-CA84EEEDBCF4}"/>
                </c:ext>
              </c:extLst>
            </c:dLbl>
            <c:dLbl>
              <c:idx val="110"/>
              <c:delete val="1"/>
              <c:extLst>
                <c:ext xmlns:c15="http://schemas.microsoft.com/office/drawing/2012/chart" uri="{CE6537A1-D6FC-4f65-9D91-7224C49458BB}"/>
                <c:ext xmlns:c16="http://schemas.microsoft.com/office/drawing/2014/chart" uri="{C3380CC4-5D6E-409C-BE32-E72D297353CC}">
                  <c16:uniqueId val="{0000006E-8879-46FE-8E5D-CA84EEEDBCF4}"/>
                </c:ext>
              </c:extLst>
            </c:dLbl>
            <c:dLbl>
              <c:idx val="111"/>
              <c:delete val="1"/>
              <c:extLst>
                <c:ext xmlns:c15="http://schemas.microsoft.com/office/drawing/2012/chart" uri="{CE6537A1-D6FC-4f65-9D91-7224C49458BB}"/>
                <c:ext xmlns:c16="http://schemas.microsoft.com/office/drawing/2014/chart" uri="{C3380CC4-5D6E-409C-BE32-E72D297353CC}">
                  <c16:uniqueId val="{0000006F-8879-46FE-8E5D-CA84EEEDBCF4}"/>
                </c:ext>
              </c:extLst>
            </c:dLbl>
            <c:dLbl>
              <c:idx val="112"/>
              <c:delete val="1"/>
              <c:extLst>
                <c:ext xmlns:c15="http://schemas.microsoft.com/office/drawing/2012/chart" uri="{CE6537A1-D6FC-4f65-9D91-7224C49458BB}"/>
                <c:ext xmlns:c16="http://schemas.microsoft.com/office/drawing/2014/chart" uri="{C3380CC4-5D6E-409C-BE32-E72D297353CC}">
                  <c16:uniqueId val="{00000070-8879-46FE-8E5D-CA84EEEDBCF4}"/>
                </c:ext>
              </c:extLst>
            </c:dLbl>
            <c:dLbl>
              <c:idx val="113"/>
              <c:delete val="1"/>
              <c:extLst>
                <c:ext xmlns:c15="http://schemas.microsoft.com/office/drawing/2012/chart" uri="{CE6537A1-D6FC-4f65-9D91-7224C49458BB}"/>
                <c:ext xmlns:c16="http://schemas.microsoft.com/office/drawing/2014/chart" uri="{C3380CC4-5D6E-409C-BE32-E72D297353CC}">
                  <c16:uniqueId val="{00000071-8879-46FE-8E5D-CA84EEEDBCF4}"/>
                </c:ext>
              </c:extLst>
            </c:dLbl>
            <c:dLbl>
              <c:idx val="114"/>
              <c:delete val="1"/>
              <c:extLst>
                <c:ext xmlns:c15="http://schemas.microsoft.com/office/drawing/2012/chart" uri="{CE6537A1-D6FC-4f65-9D91-7224C49458BB}"/>
                <c:ext xmlns:c16="http://schemas.microsoft.com/office/drawing/2014/chart" uri="{C3380CC4-5D6E-409C-BE32-E72D297353CC}">
                  <c16:uniqueId val="{00000072-8879-46FE-8E5D-CA84EEEDBCF4}"/>
                </c:ext>
              </c:extLst>
            </c:dLbl>
            <c:dLbl>
              <c:idx val="115"/>
              <c:delete val="1"/>
              <c:extLst>
                <c:ext xmlns:c15="http://schemas.microsoft.com/office/drawing/2012/chart" uri="{CE6537A1-D6FC-4f65-9D91-7224C49458BB}"/>
                <c:ext xmlns:c16="http://schemas.microsoft.com/office/drawing/2014/chart" uri="{C3380CC4-5D6E-409C-BE32-E72D297353CC}">
                  <c16:uniqueId val="{00000073-8879-46FE-8E5D-CA84EEEDBCF4}"/>
                </c:ext>
              </c:extLst>
            </c:dLbl>
            <c:dLbl>
              <c:idx val="116"/>
              <c:delete val="1"/>
              <c:extLst>
                <c:ext xmlns:c15="http://schemas.microsoft.com/office/drawing/2012/chart" uri="{CE6537A1-D6FC-4f65-9D91-7224C49458BB}"/>
                <c:ext xmlns:c16="http://schemas.microsoft.com/office/drawing/2014/chart" uri="{C3380CC4-5D6E-409C-BE32-E72D297353CC}">
                  <c16:uniqueId val="{00000074-8879-46FE-8E5D-CA84EEEDBCF4}"/>
                </c:ext>
              </c:extLst>
            </c:dLbl>
            <c:dLbl>
              <c:idx val="117"/>
              <c:delete val="1"/>
              <c:extLst>
                <c:ext xmlns:c15="http://schemas.microsoft.com/office/drawing/2012/chart" uri="{CE6537A1-D6FC-4f65-9D91-7224C49458BB}"/>
                <c:ext xmlns:c16="http://schemas.microsoft.com/office/drawing/2014/chart" uri="{C3380CC4-5D6E-409C-BE32-E72D297353CC}">
                  <c16:uniqueId val="{00000075-8879-46FE-8E5D-CA84EEEDBCF4}"/>
                </c:ext>
              </c:extLst>
            </c:dLbl>
            <c:dLbl>
              <c:idx val="118"/>
              <c:delete val="1"/>
              <c:extLst>
                <c:ext xmlns:c15="http://schemas.microsoft.com/office/drawing/2012/chart" uri="{CE6537A1-D6FC-4f65-9D91-7224C49458BB}"/>
                <c:ext xmlns:c16="http://schemas.microsoft.com/office/drawing/2014/chart" uri="{C3380CC4-5D6E-409C-BE32-E72D297353CC}">
                  <c16:uniqueId val="{00000076-8879-46FE-8E5D-CA84EEEDBCF4}"/>
                </c:ext>
              </c:extLst>
            </c:dLbl>
            <c:dLbl>
              <c:idx val="119"/>
              <c:delete val="1"/>
              <c:extLst>
                <c:ext xmlns:c15="http://schemas.microsoft.com/office/drawing/2012/chart" uri="{CE6537A1-D6FC-4f65-9D91-7224C49458BB}"/>
                <c:ext xmlns:c16="http://schemas.microsoft.com/office/drawing/2014/chart" uri="{C3380CC4-5D6E-409C-BE32-E72D297353CC}">
                  <c16:uniqueId val="{00000077-8879-46FE-8E5D-CA84EEEDBCF4}"/>
                </c:ext>
              </c:extLst>
            </c:dLbl>
            <c:dLbl>
              <c:idx val="120"/>
              <c:delete val="1"/>
              <c:extLst>
                <c:ext xmlns:c15="http://schemas.microsoft.com/office/drawing/2012/chart" uri="{CE6537A1-D6FC-4f65-9D91-7224C49458BB}"/>
                <c:ext xmlns:c16="http://schemas.microsoft.com/office/drawing/2014/chart" uri="{C3380CC4-5D6E-409C-BE32-E72D297353CC}">
                  <c16:uniqueId val="{00000078-8879-46FE-8E5D-CA84EEEDBCF4}"/>
                </c:ext>
              </c:extLst>
            </c:dLbl>
            <c:dLbl>
              <c:idx val="121"/>
              <c:delete val="1"/>
              <c:extLst>
                <c:ext xmlns:c15="http://schemas.microsoft.com/office/drawing/2012/chart" uri="{CE6537A1-D6FC-4f65-9D91-7224C49458BB}"/>
                <c:ext xmlns:c16="http://schemas.microsoft.com/office/drawing/2014/chart" uri="{C3380CC4-5D6E-409C-BE32-E72D297353CC}">
                  <c16:uniqueId val="{00000079-8879-46FE-8E5D-CA84EEEDBCF4}"/>
                </c:ext>
              </c:extLst>
            </c:dLbl>
            <c:dLbl>
              <c:idx val="122"/>
              <c:delete val="1"/>
              <c:extLst>
                <c:ext xmlns:c15="http://schemas.microsoft.com/office/drawing/2012/chart" uri="{CE6537A1-D6FC-4f65-9D91-7224C49458BB}"/>
                <c:ext xmlns:c16="http://schemas.microsoft.com/office/drawing/2014/chart" uri="{C3380CC4-5D6E-409C-BE32-E72D297353CC}">
                  <c16:uniqueId val="{0000007A-8879-46FE-8E5D-CA84EEEDBCF4}"/>
                </c:ext>
              </c:extLst>
            </c:dLbl>
            <c:dLbl>
              <c:idx val="123"/>
              <c:delete val="1"/>
              <c:extLst>
                <c:ext xmlns:c15="http://schemas.microsoft.com/office/drawing/2012/chart" uri="{CE6537A1-D6FC-4f65-9D91-7224C49458BB}"/>
                <c:ext xmlns:c16="http://schemas.microsoft.com/office/drawing/2014/chart" uri="{C3380CC4-5D6E-409C-BE32-E72D297353CC}">
                  <c16:uniqueId val="{0000007B-8879-46FE-8E5D-CA84EEEDBCF4}"/>
                </c:ext>
              </c:extLst>
            </c:dLbl>
            <c:dLbl>
              <c:idx val="124"/>
              <c:delete val="1"/>
              <c:extLst>
                <c:ext xmlns:c15="http://schemas.microsoft.com/office/drawing/2012/chart" uri="{CE6537A1-D6FC-4f65-9D91-7224C49458BB}"/>
                <c:ext xmlns:c16="http://schemas.microsoft.com/office/drawing/2014/chart" uri="{C3380CC4-5D6E-409C-BE32-E72D297353CC}">
                  <c16:uniqueId val="{0000007C-8879-46FE-8E5D-CA84EEEDBCF4}"/>
                </c:ext>
              </c:extLst>
            </c:dLbl>
            <c:dLbl>
              <c:idx val="125"/>
              <c:delete val="1"/>
              <c:extLst>
                <c:ext xmlns:c15="http://schemas.microsoft.com/office/drawing/2012/chart" uri="{CE6537A1-D6FC-4f65-9D91-7224C49458BB}"/>
                <c:ext xmlns:c16="http://schemas.microsoft.com/office/drawing/2014/chart" uri="{C3380CC4-5D6E-409C-BE32-E72D297353CC}">
                  <c16:uniqueId val="{0000007D-8879-46FE-8E5D-CA84EEEDBCF4}"/>
                </c:ext>
              </c:extLst>
            </c:dLbl>
            <c:dLbl>
              <c:idx val="126"/>
              <c:delete val="1"/>
              <c:extLst>
                <c:ext xmlns:c15="http://schemas.microsoft.com/office/drawing/2012/chart" uri="{CE6537A1-D6FC-4f65-9D91-7224C49458BB}"/>
                <c:ext xmlns:c16="http://schemas.microsoft.com/office/drawing/2014/chart" uri="{C3380CC4-5D6E-409C-BE32-E72D297353CC}">
                  <c16:uniqueId val="{0000007E-8879-46FE-8E5D-CA84EEEDBCF4}"/>
                </c:ext>
              </c:extLst>
            </c:dLbl>
            <c:dLbl>
              <c:idx val="127"/>
              <c:delete val="1"/>
              <c:extLst>
                <c:ext xmlns:c15="http://schemas.microsoft.com/office/drawing/2012/chart" uri="{CE6537A1-D6FC-4f65-9D91-7224C49458BB}"/>
                <c:ext xmlns:c16="http://schemas.microsoft.com/office/drawing/2014/chart" uri="{C3380CC4-5D6E-409C-BE32-E72D297353CC}">
                  <c16:uniqueId val="{0000007F-8879-46FE-8E5D-CA84EEEDBCF4}"/>
                </c:ext>
              </c:extLst>
            </c:dLbl>
            <c:dLbl>
              <c:idx val="128"/>
              <c:delete val="1"/>
              <c:extLst>
                <c:ext xmlns:c15="http://schemas.microsoft.com/office/drawing/2012/chart" uri="{CE6537A1-D6FC-4f65-9D91-7224C49458BB}"/>
                <c:ext xmlns:c16="http://schemas.microsoft.com/office/drawing/2014/chart" uri="{C3380CC4-5D6E-409C-BE32-E72D297353CC}">
                  <c16:uniqueId val="{00000080-8879-46FE-8E5D-CA84EEEDBCF4}"/>
                </c:ext>
              </c:extLst>
            </c:dLbl>
            <c:dLbl>
              <c:idx val="129"/>
              <c:delete val="1"/>
              <c:extLst>
                <c:ext xmlns:c15="http://schemas.microsoft.com/office/drawing/2012/chart" uri="{CE6537A1-D6FC-4f65-9D91-7224C49458BB}"/>
                <c:ext xmlns:c16="http://schemas.microsoft.com/office/drawing/2014/chart" uri="{C3380CC4-5D6E-409C-BE32-E72D297353CC}">
                  <c16:uniqueId val="{00000081-8879-46FE-8E5D-CA84EEEDBCF4}"/>
                </c:ext>
              </c:extLst>
            </c:dLbl>
            <c:dLbl>
              <c:idx val="130"/>
              <c:delete val="1"/>
              <c:extLst>
                <c:ext xmlns:c15="http://schemas.microsoft.com/office/drawing/2012/chart" uri="{CE6537A1-D6FC-4f65-9D91-7224C49458BB}"/>
                <c:ext xmlns:c16="http://schemas.microsoft.com/office/drawing/2014/chart" uri="{C3380CC4-5D6E-409C-BE32-E72D297353CC}">
                  <c16:uniqueId val="{00000082-8879-46FE-8E5D-CA84EEEDBCF4}"/>
                </c:ext>
              </c:extLst>
            </c:dLbl>
            <c:dLbl>
              <c:idx val="131"/>
              <c:delete val="1"/>
              <c:extLst>
                <c:ext xmlns:c15="http://schemas.microsoft.com/office/drawing/2012/chart" uri="{CE6537A1-D6FC-4f65-9D91-7224C49458BB}"/>
                <c:ext xmlns:c16="http://schemas.microsoft.com/office/drawing/2014/chart" uri="{C3380CC4-5D6E-409C-BE32-E72D297353CC}">
                  <c16:uniqueId val="{00000083-8879-46FE-8E5D-CA84EEEDBCF4}"/>
                </c:ext>
              </c:extLst>
            </c:dLbl>
            <c:dLbl>
              <c:idx val="132"/>
              <c:delete val="1"/>
              <c:extLst>
                <c:ext xmlns:c15="http://schemas.microsoft.com/office/drawing/2012/chart" uri="{CE6537A1-D6FC-4f65-9D91-7224C49458BB}"/>
                <c:ext xmlns:c16="http://schemas.microsoft.com/office/drawing/2014/chart" uri="{C3380CC4-5D6E-409C-BE32-E72D297353CC}">
                  <c16:uniqueId val="{00000084-8879-46FE-8E5D-CA84EEEDBCF4}"/>
                </c:ext>
              </c:extLst>
            </c:dLbl>
            <c:dLbl>
              <c:idx val="133"/>
              <c:delete val="1"/>
              <c:extLst>
                <c:ext xmlns:c15="http://schemas.microsoft.com/office/drawing/2012/chart" uri="{CE6537A1-D6FC-4f65-9D91-7224C49458BB}"/>
                <c:ext xmlns:c16="http://schemas.microsoft.com/office/drawing/2014/chart" uri="{C3380CC4-5D6E-409C-BE32-E72D297353CC}">
                  <c16:uniqueId val="{00000085-8879-46FE-8E5D-CA84EEEDBCF4}"/>
                </c:ext>
              </c:extLst>
            </c:dLbl>
            <c:dLbl>
              <c:idx val="134"/>
              <c:delete val="1"/>
              <c:extLst>
                <c:ext xmlns:c15="http://schemas.microsoft.com/office/drawing/2012/chart" uri="{CE6537A1-D6FC-4f65-9D91-7224C49458BB}"/>
                <c:ext xmlns:c16="http://schemas.microsoft.com/office/drawing/2014/chart" uri="{C3380CC4-5D6E-409C-BE32-E72D297353CC}">
                  <c16:uniqueId val="{00000086-8879-46FE-8E5D-CA84EEEDBCF4}"/>
                </c:ext>
              </c:extLst>
            </c:dLbl>
            <c:dLbl>
              <c:idx val="135"/>
              <c:delete val="1"/>
              <c:extLst>
                <c:ext xmlns:c15="http://schemas.microsoft.com/office/drawing/2012/chart" uri="{CE6537A1-D6FC-4f65-9D91-7224C49458BB}"/>
                <c:ext xmlns:c16="http://schemas.microsoft.com/office/drawing/2014/chart" uri="{C3380CC4-5D6E-409C-BE32-E72D297353CC}">
                  <c16:uniqueId val="{00000087-8879-46FE-8E5D-CA84EEEDBCF4}"/>
                </c:ext>
              </c:extLst>
            </c:dLbl>
            <c:dLbl>
              <c:idx val="136"/>
              <c:delete val="1"/>
              <c:extLst>
                <c:ext xmlns:c15="http://schemas.microsoft.com/office/drawing/2012/chart" uri="{CE6537A1-D6FC-4f65-9D91-7224C49458BB}"/>
                <c:ext xmlns:c16="http://schemas.microsoft.com/office/drawing/2014/chart" uri="{C3380CC4-5D6E-409C-BE32-E72D297353CC}">
                  <c16:uniqueId val="{00000088-8879-46FE-8E5D-CA84EEEDBCF4}"/>
                </c:ext>
              </c:extLst>
            </c:dLbl>
            <c:dLbl>
              <c:idx val="137"/>
              <c:delete val="1"/>
              <c:extLst>
                <c:ext xmlns:c15="http://schemas.microsoft.com/office/drawing/2012/chart" uri="{CE6537A1-D6FC-4f65-9D91-7224C49458BB}"/>
                <c:ext xmlns:c16="http://schemas.microsoft.com/office/drawing/2014/chart" uri="{C3380CC4-5D6E-409C-BE32-E72D297353CC}">
                  <c16:uniqueId val="{00000089-8879-46FE-8E5D-CA84EEEDBCF4}"/>
                </c:ext>
              </c:extLst>
            </c:dLbl>
            <c:dLbl>
              <c:idx val="138"/>
              <c:delete val="1"/>
              <c:extLst>
                <c:ext xmlns:c15="http://schemas.microsoft.com/office/drawing/2012/chart" uri="{CE6537A1-D6FC-4f65-9D91-7224C49458BB}"/>
                <c:ext xmlns:c16="http://schemas.microsoft.com/office/drawing/2014/chart" uri="{C3380CC4-5D6E-409C-BE32-E72D297353CC}">
                  <c16:uniqueId val="{0000008A-8879-46FE-8E5D-CA84EEEDBCF4}"/>
                </c:ext>
              </c:extLst>
            </c:dLbl>
            <c:dLbl>
              <c:idx val="139"/>
              <c:delete val="1"/>
              <c:extLst>
                <c:ext xmlns:c15="http://schemas.microsoft.com/office/drawing/2012/chart" uri="{CE6537A1-D6FC-4f65-9D91-7224C49458BB}"/>
                <c:ext xmlns:c16="http://schemas.microsoft.com/office/drawing/2014/chart" uri="{C3380CC4-5D6E-409C-BE32-E72D297353CC}">
                  <c16:uniqueId val="{0000008B-8879-46FE-8E5D-CA84EEEDBCF4}"/>
                </c:ext>
              </c:extLst>
            </c:dLbl>
            <c:dLbl>
              <c:idx val="140"/>
              <c:delete val="1"/>
              <c:extLst>
                <c:ext xmlns:c15="http://schemas.microsoft.com/office/drawing/2012/chart" uri="{CE6537A1-D6FC-4f65-9D91-7224C49458BB}">
                  <c15:layout>
                    <c:manualLayout>
                      <c:w val="0.25791666666666663"/>
                      <c:h val="0.11953157736330269"/>
                    </c:manualLayout>
                  </c15:layout>
                </c:ext>
                <c:ext xmlns:c16="http://schemas.microsoft.com/office/drawing/2014/chart" uri="{C3380CC4-5D6E-409C-BE32-E72D297353CC}">
                  <c16:uniqueId val="{00000001-919D-40E3-BE3C-3E3853AC2115}"/>
                </c:ext>
              </c:extLst>
            </c:dLbl>
            <c:dLbl>
              <c:idx val="141"/>
              <c:delete val="1"/>
              <c:extLst>
                <c:ext xmlns:c15="http://schemas.microsoft.com/office/drawing/2012/chart" uri="{CE6537A1-D6FC-4f65-9D91-7224C49458BB}">
                  <c15:layout>
                    <c:manualLayout>
                      <c:w val="0.24645833333333333"/>
                      <c:h val="0.14686196983573171"/>
                    </c:manualLayout>
                  </c15:layout>
                </c:ext>
                <c:ext xmlns:c16="http://schemas.microsoft.com/office/drawing/2014/chart" uri="{C3380CC4-5D6E-409C-BE32-E72D297353CC}">
                  <c16:uniqueId val="{00000001-34F6-4534-B453-88593F1C798C}"/>
                </c:ext>
              </c:extLst>
            </c:dLbl>
            <c:dLbl>
              <c:idx val="142"/>
              <c:layout>
                <c:manualLayout>
                  <c:x val="-0.11997913406364118"/>
                  <c:y val="-9.9560869149520614E-2"/>
                </c:manualLayout>
              </c:layout>
              <c:showLegendKey val="0"/>
              <c:showVal val="1"/>
              <c:showCatName val="1"/>
              <c:showSerName val="1"/>
              <c:showPercent val="0"/>
              <c:showBubbleSize val="0"/>
              <c:extLst>
                <c:ext xmlns:c15="http://schemas.microsoft.com/office/drawing/2012/chart" uri="{CE6537A1-D6FC-4f65-9D91-7224C49458BB}">
                  <c15:layout>
                    <c:manualLayout>
                      <c:w val="0.26353677621283256"/>
                      <c:h val="0.14295762805395615"/>
                    </c:manualLayout>
                  </c15:layout>
                </c:ext>
                <c:ext xmlns:c16="http://schemas.microsoft.com/office/drawing/2014/chart" uri="{C3380CC4-5D6E-409C-BE32-E72D297353CC}">
                  <c16:uniqueId val="{00000000-F345-4331-911F-299118C32127}"/>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1"/>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'Global Indicators'!$B$33:$FF$33</c:f>
              <c:numCache>
                <c:formatCode>General</c:formatCode>
                <c:ptCount val="161"/>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pt idx="132">
                  <c:v>2012</c:v>
                </c:pt>
                <c:pt idx="133">
                  <c:v>2013</c:v>
                </c:pt>
                <c:pt idx="134">
                  <c:v>2014</c:v>
                </c:pt>
                <c:pt idx="135">
                  <c:v>2015</c:v>
                </c:pt>
                <c:pt idx="136">
                  <c:v>2016</c:v>
                </c:pt>
                <c:pt idx="137">
                  <c:v>2017</c:v>
                </c:pt>
                <c:pt idx="138">
                  <c:v>2018</c:v>
                </c:pt>
                <c:pt idx="139">
                  <c:v>2019</c:v>
                </c:pt>
                <c:pt idx="140">
                  <c:v>2020</c:v>
                </c:pt>
                <c:pt idx="141">
                  <c:v>2021</c:v>
                </c:pt>
                <c:pt idx="142">
                  <c:v>2022</c:v>
                </c:pt>
                <c:pt idx="143">
                  <c:v>2023</c:v>
                </c:pt>
                <c:pt idx="144">
                  <c:v>2024</c:v>
                </c:pt>
                <c:pt idx="145">
                  <c:v>2025</c:v>
                </c:pt>
                <c:pt idx="146">
                  <c:v>2026</c:v>
                </c:pt>
                <c:pt idx="147">
                  <c:v>2027</c:v>
                </c:pt>
                <c:pt idx="148">
                  <c:v>2028</c:v>
                </c:pt>
                <c:pt idx="149">
                  <c:v>2029</c:v>
                </c:pt>
                <c:pt idx="150">
                  <c:v>2030</c:v>
                </c:pt>
                <c:pt idx="151">
                  <c:v>2031</c:v>
                </c:pt>
                <c:pt idx="152">
                  <c:v>2032</c:v>
                </c:pt>
                <c:pt idx="153">
                  <c:v>2033</c:v>
                </c:pt>
                <c:pt idx="154">
                  <c:v>2034</c:v>
                </c:pt>
                <c:pt idx="155">
                  <c:v>2035</c:v>
                </c:pt>
                <c:pt idx="156">
                  <c:v>2036</c:v>
                </c:pt>
                <c:pt idx="157">
                  <c:v>2037</c:v>
                </c:pt>
                <c:pt idx="158">
                  <c:v>2038</c:v>
                </c:pt>
                <c:pt idx="159">
                  <c:v>2039</c:v>
                </c:pt>
                <c:pt idx="160">
                  <c:v>2040</c:v>
                </c:pt>
              </c:numCache>
            </c:numRef>
          </c:cat>
          <c:val>
            <c:numRef>
              <c:f>'Global Indicators'!$B$34:$FF$34</c:f>
              <c:numCache>
                <c:formatCode>0.00</c:formatCode>
                <c:ptCount val="161"/>
                <c:pt idx="0">
                  <c:v>6.2068965517241392E-2</c:v>
                </c:pt>
                <c:pt idx="1">
                  <c:v>0.1020689655172414</c:v>
                </c:pt>
                <c:pt idx="2">
                  <c:v>0.1020689655172414</c:v>
                </c:pt>
                <c:pt idx="3">
                  <c:v>2.0689655172413945E-3</c:v>
                </c:pt>
                <c:pt idx="4">
                  <c:v>-7.7931034482758593E-2</c:v>
                </c:pt>
                <c:pt idx="5">
                  <c:v>-9.7931034482758611E-2</c:v>
                </c:pt>
                <c:pt idx="6">
                  <c:v>-2.7931034482758604E-2</c:v>
                </c:pt>
                <c:pt idx="7">
                  <c:v>-8.7931034482758602E-2</c:v>
                </c:pt>
                <c:pt idx="8">
                  <c:v>5.2068965517241383E-2</c:v>
                </c:pt>
                <c:pt idx="9">
                  <c:v>0.14206896551724141</c:v>
                </c:pt>
                <c:pt idx="10">
                  <c:v>-5.7931034482758631E-2</c:v>
                </c:pt>
                <c:pt idx="11">
                  <c:v>3.2068965517241393E-2</c:v>
                </c:pt>
                <c:pt idx="12">
                  <c:v>-2.7931034482758604E-2</c:v>
                </c:pt>
                <c:pt idx="13">
                  <c:v>-9.7931034482758611E-2</c:v>
                </c:pt>
                <c:pt idx="14">
                  <c:v>-1.7931034482758595E-2</c:v>
                </c:pt>
                <c:pt idx="15">
                  <c:v>2.2068965517241385E-2</c:v>
                </c:pt>
                <c:pt idx="16">
                  <c:v>0.1620689655172414</c:v>
                </c:pt>
                <c:pt idx="17">
                  <c:v>0.15206896551724139</c:v>
                </c:pt>
                <c:pt idx="18">
                  <c:v>-7.9310344827586143E-3</c:v>
                </c:pt>
                <c:pt idx="19">
                  <c:v>5.2068965517241383E-2</c:v>
                </c:pt>
                <c:pt idx="20">
                  <c:v>0.1320689655172414</c:v>
                </c:pt>
                <c:pt idx="21">
                  <c:v>8.2068965517241382E-2</c:v>
                </c:pt>
                <c:pt idx="22">
                  <c:v>-1.7931034482758595E-2</c:v>
                </c:pt>
                <c:pt idx="23">
                  <c:v>-9.7931034482758611E-2</c:v>
                </c:pt>
                <c:pt idx="24">
                  <c:v>-0.2079310344827586</c:v>
                </c:pt>
                <c:pt idx="25">
                  <c:v>-2.7931034482758604E-2</c:v>
                </c:pt>
                <c:pt idx="26">
                  <c:v>1.2068965517241403E-2</c:v>
                </c:pt>
                <c:pt idx="27">
                  <c:v>-0.11793103448275863</c:v>
                </c:pt>
                <c:pt idx="28">
                  <c:v>-0.17793103448275863</c:v>
                </c:pt>
                <c:pt idx="29">
                  <c:v>-0.2079310344827586</c:v>
                </c:pt>
                <c:pt idx="30">
                  <c:v>-0.17793103448275863</c:v>
                </c:pt>
                <c:pt idx="31">
                  <c:v>-0.18793103448275858</c:v>
                </c:pt>
                <c:pt idx="32">
                  <c:v>-0.10793103448275862</c:v>
                </c:pt>
                <c:pt idx="33">
                  <c:v>-9.7931034482758611E-2</c:v>
                </c:pt>
                <c:pt idx="34">
                  <c:v>8.2068965517241382E-2</c:v>
                </c:pt>
                <c:pt idx="35">
                  <c:v>0.12206896551724139</c:v>
                </c:pt>
                <c:pt idx="36">
                  <c:v>-8.7931034482758602E-2</c:v>
                </c:pt>
                <c:pt idx="37">
                  <c:v>-0.2079310344827586</c:v>
                </c:pt>
                <c:pt idx="38">
                  <c:v>-5.7931034482758631E-2</c:v>
                </c:pt>
                <c:pt idx="39">
                  <c:v>-1.7931034482758595E-2</c:v>
                </c:pt>
                <c:pt idx="40">
                  <c:v>-2.7931034482758604E-2</c:v>
                </c:pt>
                <c:pt idx="41">
                  <c:v>5.2068965517241383E-2</c:v>
                </c:pt>
                <c:pt idx="42">
                  <c:v>-2.7931034482758604E-2</c:v>
                </c:pt>
                <c:pt idx="43">
                  <c:v>-1.7931034482758595E-2</c:v>
                </c:pt>
                <c:pt idx="44">
                  <c:v>2.0689655172413945E-3</c:v>
                </c:pt>
                <c:pt idx="45">
                  <c:v>2.2068965517241385E-2</c:v>
                </c:pt>
                <c:pt idx="46">
                  <c:v>0.1320689655172414</c:v>
                </c:pt>
                <c:pt idx="47">
                  <c:v>4.2068965517241402E-2</c:v>
                </c:pt>
                <c:pt idx="48">
                  <c:v>5.2068965517241383E-2</c:v>
                </c:pt>
                <c:pt idx="49">
                  <c:v>-8.7931034482758602E-2</c:v>
                </c:pt>
                <c:pt idx="50">
                  <c:v>0.1120689655172414</c:v>
                </c:pt>
                <c:pt idx="51">
                  <c:v>0.1620689655172414</c:v>
                </c:pt>
                <c:pt idx="52">
                  <c:v>9.2068965517241391E-2</c:v>
                </c:pt>
                <c:pt idx="53">
                  <c:v>-2.7931034482758604E-2</c:v>
                </c:pt>
                <c:pt idx="54">
                  <c:v>0.1120689655172414</c:v>
                </c:pt>
                <c:pt idx="55">
                  <c:v>6.2068965517241392E-2</c:v>
                </c:pt>
                <c:pt idx="56">
                  <c:v>0.1020689655172414</c:v>
                </c:pt>
                <c:pt idx="57">
                  <c:v>0.2320689655172414</c:v>
                </c:pt>
                <c:pt idx="58">
                  <c:v>0.2320689655172414</c:v>
                </c:pt>
                <c:pt idx="59">
                  <c:v>0.2320689655172414</c:v>
                </c:pt>
                <c:pt idx="60">
                  <c:v>0.37206896551724139</c:v>
                </c:pt>
                <c:pt idx="61">
                  <c:v>0.4420689655172414</c:v>
                </c:pt>
                <c:pt idx="62">
                  <c:v>0.31206896551724139</c:v>
                </c:pt>
                <c:pt idx="63">
                  <c:v>0.3220689655172414</c:v>
                </c:pt>
                <c:pt idx="64">
                  <c:v>0.45206896551724141</c:v>
                </c:pt>
                <c:pt idx="65">
                  <c:v>0.36206896551724144</c:v>
                </c:pt>
                <c:pt idx="66">
                  <c:v>0.18206896551724139</c:v>
                </c:pt>
                <c:pt idx="67">
                  <c:v>0.21206896551724139</c:v>
                </c:pt>
                <c:pt idx="68">
                  <c:v>0.15206896551724139</c:v>
                </c:pt>
                <c:pt idx="69">
                  <c:v>0.1620689655172414</c:v>
                </c:pt>
                <c:pt idx="70">
                  <c:v>9.2068965517241391E-2</c:v>
                </c:pt>
                <c:pt idx="71">
                  <c:v>0.21206896551724139</c:v>
                </c:pt>
                <c:pt idx="72">
                  <c:v>0.27206896551724141</c:v>
                </c:pt>
                <c:pt idx="73">
                  <c:v>0.35206896551724143</c:v>
                </c:pt>
                <c:pt idx="74">
                  <c:v>0.15206896551724139</c:v>
                </c:pt>
                <c:pt idx="75">
                  <c:v>9.2068965517241391E-2</c:v>
                </c:pt>
                <c:pt idx="76">
                  <c:v>5.2068965517241383E-2</c:v>
                </c:pt>
                <c:pt idx="77">
                  <c:v>0.28206896551724137</c:v>
                </c:pt>
                <c:pt idx="78">
                  <c:v>0.30206896551724138</c:v>
                </c:pt>
                <c:pt idx="79">
                  <c:v>0.29206896551724137</c:v>
                </c:pt>
                <c:pt idx="80">
                  <c:v>0.25206896551724139</c:v>
                </c:pt>
                <c:pt idx="81">
                  <c:v>0.28206896551724137</c:v>
                </c:pt>
                <c:pt idx="82">
                  <c:v>0.27206896551724141</c:v>
                </c:pt>
                <c:pt idx="83">
                  <c:v>0.30206896551724138</c:v>
                </c:pt>
                <c:pt idx="84">
                  <c:v>7.2068965517241401E-2</c:v>
                </c:pt>
                <c:pt idx="85">
                  <c:v>0.1620689655172414</c:v>
                </c:pt>
                <c:pt idx="86">
                  <c:v>0.20206896551724141</c:v>
                </c:pt>
                <c:pt idx="87">
                  <c:v>0.2320689655172414</c:v>
                </c:pt>
                <c:pt idx="88">
                  <c:v>0.1620689655172414</c:v>
                </c:pt>
                <c:pt idx="89">
                  <c:v>0.31206896551724139</c:v>
                </c:pt>
                <c:pt idx="90">
                  <c:v>0.27206896551724141</c:v>
                </c:pt>
                <c:pt idx="91">
                  <c:v>0.17206896551724138</c:v>
                </c:pt>
                <c:pt idx="92">
                  <c:v>0.25206896551724139</c:v>
                </c:pt>
                <c:pt idx="93">
                  <c:v>0.42206896551724138</c:v>
                </c:pt>
                <c:pt idx="94">
                  <c:v>0.17206896551724138</c:v>
                </c:pt>
                <c:pt idx="95">
                  <c:v>0.2320689655172414</c:v>
                </c:pt>
                <c:pt idx="96">
                  <c:v>0.1920689655172414</c:v>
                </c:pt>
                <c:pt idx="97">
                  <c:v>0.43206896551724139</c:v>
                </c:pt>
                <c:pt idx="98">
                  <c:v>0.33206896551724141</c:v>
                </c:pt>
                <c:pt idx="99">
                  <c:v>0.4420689655172414</c:v>
                </c:pt>
                <c:pt idx="100">
                  <c:v>0.51206896551724135</c:v>
                </c:pt>
                <c:pt idx="101">
                  <c:v>0.5720689655172414</c:v>
                </c:pt>
                <c:pt idx="102">
                  <c:v>0.41206896551724137</c:v>
                </c:pt>
                <c:pt idx="103">
                  <c:v>0.5720689655172414</c:v>
                </c:pt>
                <c:pt idx="104">
                  <c:v>0.42206896551724138</c:v>
                </c:pt>
                <c:pt idx="105">
                  <c:v>0.39206896551724141</c:v>
                </c:pt>
                <c:pt idx="106">
                  <c:v>0.4420689655172414</c:v>
                </c:pt>
                <c:pt idx="107">
                  <c:v>0.56206896551724139</c:v>
                </c:pt>
                <c:pt idx="108">
                  <c:v>0.64206896551724135</c:v>
                </c:pt>
                <c:pt idx="109">
                  <c:v>0.52206896551724136</c:v>
                </c:pt>
                <c:pt idx="110">
                  <c:v>0.67206896551724138</c:v>
                </c:pt>
                <c:pt idx="111">
                  <c:v>0.64206896551724135</c:v>
                </c:pt>
                <c:pt idx="112">
                  <c:v>0.46206896551724141</c:v>
                </c:pt>
                <c:pt idx="113">
                  <c:v>0.49206896551724144</c:v>
                </c:pt>
                <c:pt idx="114">
                  <c:v>0.54206896551724137</c:v>
                </c:pt>
                <c:pt idx="115">
                  <c:v>0.70206896551724141</c:v>
                </c:pt>
                <c:pt idx="116">
                  <c:v>0.58206896551724141</c:v>
                </c:pt>
                <c:pt idx="117">
                  <c:v>0.72206896551724142</c:v>
                </c:pt>
                <c:pt idx="118">
                  <c:v>0.85206896551724143</c:v>
                </c:pt>
                <c:pt idx="119">
                  <c:v>0.64206896551724135</c:v>
                </c:pt>
                <c:pt idx="120">
                  <c:v>0.65206896551724136</c:v>
                </c:pt>
                <c:pt idx="121">
                  <c:v>0.77206896551724147</c:v>
                </c:pt>
                <c:pt idx="122">
                  <c:v>0.84206896551724142</c:v>
                </c:pt>
                <c:pt idx="123">
                  <c:v>0.85206896551724143</c:v>
                </c:pt>
                <c:pt idx="124">
                  <c:v>0.77206896551724147</c:v>
                </c:pt>
                <c:pt idx="125">
                  <c:v>0.92206896551724138</c:v>
                </c:pt>
                <c:pt idx="126">
                  <c:v>0.88206896551724145</c:v>
                </c:pt>
                <c:pt idx="127">
                  <c:v>0.88206896551724145</c:v>
                </c:pt>
                <c:pt idx="128">
                  <c:v>0.77206896551724147</c:v>
                </c:pt>
                <c:pt idx="129">
                  <c:v>0.88206896551724145</c:v>
                </c:pt>
                <c:pt idx="130">
                  <c:v>0.95206896551724141</c:v>
                </c:pt>
                <c:pt idx="131">
                  <c:v>0.85206896551724143</c:v>
                </c:pt>
                <c:pt idx="132">
                  <c:v>0.88206896551724145</c:v>
                </c:pt>
                <c:pt idx="133">
                  <c:v>0.91206896551724137</c:v>
                </c:pt>
                <c:pt idx="134">
                  <c:v>0.99206896551724144</c:v>
                </c:pt>
                <c:pt idx="135">
                  <c:v>1.1420689655172414</c:v>
                </c:pt>
                <c:pt idx="136">
                  <c:v>1.2520689655172415</c:v>
                </c:pt>
                <c:pt idx="137">
                  <c:v>1.1720689655172414</c:v>
                </c:pt>
                <c:pt idx="138">
                  <c:v>1.0820689655172413</c:v>
                </c:pt>
                <c:pt idx="139">
                  <c:v>1.2020689655172414</c:v>
                </c:pt>
                <c:pt idx="140">
                  <c:v>1.2320689655172414</c:v>
                </c:pt>
                <c:pt idx="141">
                  <c:v>1.0820689655172413</c:v>
                </c:pt>
                <c:pt idx="142">
                  <c:v>1.1320689655172413</c:v>
                </c:pt>
              </c:numCache>
            </c:numRef>
          </c:val>
          <c:smooth val="1"/>
          <c:extLst>
            <c:ext xmlns:c16="http://schemas.microsoft.com/office/drawing/2014/chart" uri="{C3380CC4-5D6E-409C-BE32-E72D297353CC}">
              <c16:uniqueId val="{000000A1-8879-46FE-8E5D-CA84EEEDBCF4}"/>
            </c:ext>
          </c:extLst>
        </c:ser>
        <c:ser>
          <c:idx val="0"/>
          <c:order val="1"/>
          <c:tx>
            <c:strRef>
              <c:f>'Global Indicators'!$EH$37</c:f>
              <c:strCache>
                <c:ptCount val="1"/>
                <c:pt idx="0">
                  <c:v>20 year average</c:v>
                </c:pt>
              </c:strCache>
            </c:strRef>
          </c:tx>
          <c:spPr>
            <a:ln w="15875" cap="rnd">
              <a:solidFill>
                <a:srgbClr val="FF0000"/>
              </a:solidFill>
              <a:round/>
            </a:ln>
            <a:effectLst/>
          </c:spPr>
          <c:marker>
            <c:symbol val="none"/>
          </c:marker>
          <c:dLbls>
            <c:dLbl>
              <c:idx val="122"/>
              <c:delete val="1"/>
              <c:extLst>
                <c:ext xmlns:c15="http://schemas.microsoft.com/office/drawing/2012/chart" uri="{CE6537A1-D6FC-4f65-9D91-7224C49458BB}"/>
                <c:ext xmlns:c16="http://schemas.microsoft.com/office/drawing/2014/chart" uri="{C3380CC4-5D6E-409C-BE32-E72D297353CC}">
                  <c16:uniqueId val="{00000008-4EF0-495E-A573-8EC16733A17D}"/>
                </c:ext>
              </c:extLst>
            </c:dLbl>
            <c:dLbl>
              <c:idx val="123"/>
              <c:delete val="1"/>
              <c:extLst>
                <c:ext xmlns:c15="http://schemas.microsoft.com/office/drawing/2012/chart" uri="{CE6537A1-D6FC-4f65-9D91-7224C49458BB}"/>
                <c:ext xmlns:c16="http://schemas.microsoft.com/office/drawing/2014/chart" uri="{C3380CC4-5D6E-409C-BE32-E72D297353CC}">
                  <c16:uniqueId val="{00000007-4EF0-495E-A573-8EC16733A17D}"/>
                </c:ext>
              </c:extLst>
            </c:dLbl>
            <c:dLbl>
              <c:idx val="124"/>
              <c:delete val="1"/>
              <c:extLst>
                <c:ext xmlns:c15="http://schemas.microsoft.com/office/drawing/2012/chart" uri="{CE6537A1-D6FC-4f65-9D91-7224C49458BB}"/>
                <c:ext xmlns:c16="http://schemas.microsoft.com/office/drawing/2014/chart" uri="{C3380CC4-5D6E-409C-BE32-E72D297353CC}">
                  <c16:uniqueId val="{00000006-4EF0-495E-A573-8EC16733A17D}"/>
                </c:ext>
              </c:extLst>
            </c:dLbl>
            <c:dLbl>
              <c:idx val="125"/>
              <c:delete val="1"/>
              <c:extLst>
                <c:ext xmlns:c15="http://schemas.microsoft.com/office/drawing/2012/chart" uri="{CE6537A1-D6FC-4f65-9D91-7224C49458BB}"/>
                <c:ext xmlns:c16="http://schemas.microsoft.com/office/drawing/2014/chart" uri="{C3380CC4-5D6E-409C-BE32-E72D297353CC}">
                  <c16:uniqueId val="{00000005-4EF0-495E-A573-8EC16733A17D}"/>
                </c:ext>
              </c:extLst>
            </c:dLbl>
            <c:dLbl>
              <c:idx val="126"/>
              <c:delete val="1"/>
              <c:extLst>
                <c:ext xmlns:c15="http://schemas.microsoft.com/office/drawing/2012/chart" uri="{CE6537A1-D6FC-4f65-9D91-7224C49458BB}"/>
                <c:ext xmlns:c16="http://schemas.microsoft.com/office/drawing/2014/chart" uri="{C3380CC4-5D6E-409C-BE32-E72D297353CC}">
                  <c16:uniqueId val="{00000004-4EF0-495E-A573-8EC16733A17D}"/>
                </c:ext>
              </c:extLst>
            </c:dLbl>
            <c:dLbl>
              <c:idx val="127"/>
              <c:delete val="1"/>
              <c:extLst>
                <c:ext xmlns:c15="http://schemas.microsoft.com/office/drawing/2012/chart" uri="{CE6537A1-D6FC-4f65-9D91-7224C49458BB}"/>
                <c:ext xmlns:c16="http://schemas.microsoft.com/office/drawing/2014/chart" uri="{C3380CC4-5D6E-409C-BE32-E72D297353CC}">
                  <c16:uniqueId val="{00000003-4EF0-495E-A573-8EC16733A17D}"/>
                </c:ext>
              </c:extLst>
            </c:dLbl>
            <c:dLbl>
              <c:idx val="128"/>
              <c:delete val="1"/>
              <c:extLst>
                <c:ext xmlns:c15="http://schemas.microsoft.com/office/drawing/2012/chart" uri="{CE6537A1-D6FC-4f65-9D91-7224C49458BB}"/>
                <c:ext xmlns:c16="http://schemas.microsoft.com/office/drawing/2014/chart" uri="{C3380CC4-5D6E-409C-BE32-E72D297353CC}">
                  <c16:uniqueId val="{00000002-4EF0-495E-A573-8EC16733A17D}"/>
                </c:ext>
              </c:extLst>
            </c:dLbl>
            <c:dLbl>
              <c:idx val="129"/>
              <c:delete val="1"/>
              <c:extLst>
                <c:ext xmlns:c15="http://schemas.microsoft.com/office/drawing/2012/chart" uri="{CE6537A1-D6FC-4f65-9D91-7224C49458BB}"/>
                <c:ext xmlns:c16="http://schemas.microsoft.com/office/drawing/2014/chart" uri="{C3380CC4-5D6E-409C-BE32-E72D297353CC}">
                  <c16:uniqueId val="{00000001-4EF0-495E-A573-8EC16733A17D}"/>
                </c:ext>
              </c:extLst>
            </c:dLbl>
            <c:dLbl>
              <c:idx val="130"/>
              <c:delete val="1"/>
              <c:extLst>
                <c:ext xmlns:c15="http://schemas.microsoft.com/office/drawing/2012/chart" uri="{CE6537A1-D6FC-4f65-9D91-7224C49458BB}"/>
                <c:ext xmlns:c16="http://schemas.microsoft.com/office/drawing/2014/chart" uri="{C3380CC4-5D6E-409C-BE32-E72D297353CC}">
                  <c16:uniqueId val="{00000000-BCBE-47FE-A5C8-AD0F3BFFC411}"/>
                </c:ext>
              </c:extLst>
            </c:dLbl>
            <c:dLbl>
              <c:idx val="131"/>
              <c:delete val="1"/>
              <c:extLst>
                <c:ext xmlns:c15="http://schemas.microsoft.com/office/drawing/2012/chart" uri="{CE6537A1-D6FC-4f65-9D91-7224C49458BB}"/>
                <c:ext xmlns:c16="http://schemas.microsoft.com/office/drawing/2014/chart" uri="{C3380CC4-5D6E-409C-BE32-E72D297353CC}">
                  <c16:uniqueId val="{00000001-BCBE-47FE-A5C8-AD0F3BFFC411}"/>
                </c:ext>
              </c:extLst>
            </c:dLbl>
            <c:dLbl>
              <c:idx val="132"/>
              <c:delete val="1"/>
              <c:extLst>
                <c:ext xmlns:c15="http://schemas.microsoft.com/office/drawing/2012/chart" uri="{CE6537A1-D6FC-4f65-9D91-7224C49458BB}"/>
                <c:ext xmlns:c16="http://schemas.microsoft.com/office/drawing/2014/chart" uri="{C3380CC4-5D6E-409C-BE32-E72D297353CC}">
                  <c16:uniqueId val="{00000002-BCBE-47FE-A5C8-AD0F3BFFC411}"/>
                </c:ext>
              </c:extLst>
            </c:dLbl>
            <c:dLbl>
              <c:idx val="133"/>
              <c:delete val="1"/>
              <c:extLst>
                <c:ext xmlns:c15="http://schemas.microsoft.com/office/drawing/2012/chart" uri="{CE6537A1-D6FC-4f65-9D91-7224C49458BB}"/>
                <c:ext xmlns:c16="http://schemas.microsoft.com/office/drawing/2014/chart" uri="{C3380CC4-5D6E-409C-BE32-E72D297353CC}">
                  <c16:uniqueId val="{00000003-BCBE-47FE-A5C8-AD0F3BFFC411}"/>
                </c:ext>
              </c:extLst>
            </c:dLbl>
            <c:dLbl>
              <c:idx val="134"/>
              <c:delete val="1"/>
              <c:extLst>
                <c:ext xmlns:c15="http://schemas.microsoft.com/office/drawing/2012/chart" uri="{CE6537A1-D6FC-4f65-9D91-7224C49458BB}"/>
                <c:ext xmlns:c16="http://schemas.microsoft.com/office/drawing/2014/chart" uri="{C3380CC4-5D6E-409C-BE32-E72D297353CC}">
                  <c16:uniqueId val="{00000004-BCBE-47FE-A5C8-AD0F3BFFC411}"/>
                </c:ext>
              </c:extLst>
            </c:dLbl>
            <c:dLbl>
              <c:idx val="135"/>
              <c:delete val="1"/>
              <c:extLst>
                <c:ext xmlns:c15="http://schemas.microsoft.com/office/drawing/2012/chart" uri="{CE6537A1-D6FC-4f65-9D91-7224C49458BB}"/>
                <c:ext xmlns:c16="http://schemas.microsoft.com/office/drawing/2014/chart" uri="{C3380CC4-5D6E-409C-BE32-E72D297353CC}">
                  <c16:uniqueId val="{00000005-BCBE-47FE-A5C8-AD0F3BFFC411}"/>
                </c:ext>
              </c:extLst>
            </c:dLbl>
            <c:dLbl>
              <c:idx val="136"/>
              <c:delete val="1"/>
              <c:extLst>
                <c:ext xmlns:c15="http://schemas.microsoft.com/office/drawing/2012/chart" uri="{CE6537A1-D6FC-4f65-9D91-7224C49458BB}"/>
                <c:ext xmlns:c16="http://schemas.microsoft.com/office/drawing/2014/chart" uri="{C3380CC4-5D6E-409C-BE32-E72D297353CC}">
                  <c16:uniqueId val="{00000006-BCBE-47FE-A5C8-AD0F3BFFC411}"/>
                </c:ext>
              </c:extLst>
            </c:dLbl>
            <c:dLbl>
              <c:idx val="137"/>
              <c:delete val="1"/>
              <c:extLst>
                <c:ext xmlns:c15="http://schemas.microsoft.com/office/drawing/2012/chart" uri="{CE6537A1-D6FC-4f65-9D91-7224C49458BB}"/>
                <c:ext xmlns:c16="http://schemas.microsoft.com/office/drawing/2014/chart" uri="{C3380CC4-5D6E-409C-BE32-E72D297353CC}">
                  <c16:uniqueId val="{00000007-BCBE-47FE-A5C8-AD0F3BFFC411}"/>
                </c:ext>
              </c:extLst>
            </c:dLbl>
            <c:dLbl>
              <c:idx val="138"/>
              <c:delete val="1"/>
              <c:extLst>
                <c:ext xmlns:c15="http://schemas.microsoft.com/office/drawing/2012/chart" uri="{CE6537A1-D6FC-4f65-9D91-7224C49458BB}"/>
                <c:ext xmlns:c16="http://schemas.microsoft.com/office/drawing/2014/chart" uri="{C3380CC4-5D6E-409C-BE32-E72D297353CC}">
                  <c16:uniqueId val="{00000008-BCBE-47FE-A5C8-AD0F3BFFC411}"/>
                </c:ext>
              </c:extLst>
            </c:dLbl>
            <c:dLbl>
              <c:idx val="139"/>
              <c:delete val="1"/>
              <c:extLst>
                <c:ext xmlns:c15="http://schemas.microsoft.com/office/drawing/2012/chart" uri="{CE6537A1-D6FC-4f65-9D91-7224C49458BB}">
                  <c15:layout>
                    <c:manualLayout>
                      <c:w val="0.22382299868766403"/>
                      <c:h val="0.10701800823846859"/>
                    </c:manualLayout>
                  </c15:layout>
                </c:ext>
                <c:ext xmlns:c16="http://schemas.microsoft.com/office/drawing/2014/chart" uri="{C3380CC4-5D6E-409C-BE32-E72D297353CC}">
                  <c16:uniqueId val="{00000009-BCBE-47FE-A5C8-AD0F3BFFC411}"/>
                </c:ext>
              </c:extLst>
            </c:dLbl>
            <c:dLbl>
              <c:idx val="140"/>
              <c:delete val="1"/>
              <c:extLst>
                <c:ext xmlns:c15="http://schemas.microsoft.com/office/drawing/2012/chart" uri="{CE6537A1-D6FC-4f65-9D91-7224C49458BB}">
                  <c15:layout>
                    <c:manualLayout>
                      <c:w val="0.14338533464566927"/>
                      <c:h val="0.12097618382255963"/>
                    </c:manualLayout>
                  </c15:layout>
                </c:ext>
                <c:ext xmlns:c16="http://schemas.microsoft.com/office/drawing/2014/chart" uri="{C3380CC4-5D6E-409C-BE32-E72D297353CC}">
                  <c16:uniqueId val="{00000002-919D-40E3-BE3C-3E3853AC2115}"/>
                </c:ext>
              </c:extLst>
            </c:dLbl>
            <c:dLbl>
              <c:idx val="141"/>
              <c:delete val="1"/>
              <c:extLst>
                <c:ext xmlns:c15="http://schemas.microsoft.com/office/drawing/2012/chart" uri="{CE6537A1-D6FC-4f65-9D91-7224C49458BB}">
                  <c15:layout>
                    <c:manualLayout>
                      <c:w val="0.15121866797900263"/>
                      <c:h val="0.10145447491368177"/>
                    </c:manualLayout>
                  </c15:layout>
                </c:ext>
                <c:ext xmlns:c16="http://schemas.microsoft.com/office/drawing/2014/chart" uri="{C3380CC4-5D6E-409C-BE32-E72D297353CC}">
                  <c16:uniqueId val="{00000001-05E0-4733-8583-A7BE173773CF}"/>
                </c:ext>
              </c:extLst>
            </c:dLbl>
            <c:dLbl>
              <c:idx val="142"/>
              <c:layout>
                <c:manualLayout>
                  <c:x val="-4.7991653625456598E-2"/>
                  <c:y val="0.12493893701681849"/>
                </c:manualLayout>
              </c:layout>
              <c:spPr>
                <a:noFill/>
                <a:ln>
                  <a:noFill/>
                </a:ln>
                <a:effectLst/>
              </c:spPr>
              <c:txPr>
                <a:bodyPr rot="0" spcFirstLastPara="1" vertOverflow="ellipsis" vert="horz" wrap="square" anchor="ctr" anchorCtr="0"/>
                <a:lstStyle/>
                <a:p>
                  <a:pPr algn="ctr" rtl="0">
                    <a:defRPr lang="en-US" sz="900" b="1" i="0" u="none" strike="noStrike" kern="1200" baseline="0">
                      <a:solidFill>
                        <a:sysClr val="windowText" lastClr="000000">
                          <a:lumMod val="75000"/>
                          <a:lumOff val="25000"/>
                        </a:sysClr>
                      </a:solidFill>
                      <a:latin typeface="+mn-lt"/>
                      <a:ea typeface="+mn-ea"/>
                      <a:cs typeface="+mn-cs"/>
                    </a:defRPr>
                  </a:pPr>
                  <a:endParaRPr lang="da-DK"/>
                </a:p>
              </c:txP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F345-4331-911F-299118C32127}"/>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'Global Indicators'!$B$36:$FU$36</c:f>
              <c:numCache>
                <c:formatCode>General</c:formatCode>
                <c:ptCount val="176"/>
                <c:pt idx="123" formatCode="0.00">
                  <c:v>0.99</c:v>
                </c:pt>
                <c:pt idx="124" formatCode="0.00">
                  <c:v>0.99</c:v>
                </c:pt>
                <c:pt idx="125" formatCode="0.00">
                  <c:v>0.99</c:v>
                </c:pt>
                <c:pt idx="126" formatCode="0.00">
                  <c:v>0.99</c:v>
                </c:pt>
                <c:pt idx="127" formatCode="0.00">
                  <c:v>0.99</c:v>
                </c:pt>
                <c:pt idx="128" formatCode="0.00">
                  <c:v>0.99</c:v>
                </c:pt>
                <c:pt idx="129" formatCode="0.00">
                  <c:v>0.99</c:v>
                </c:pt>
                <c:pt idx="130" formatCode="0.00">
                  <c:v>0.99</c:v>
                </c:pt>
                <c:pt idx="131" formatCode="0.00">
                  <c:v>0.99</c:v>
                </c:pt>
                <c:pt idx="132" formatCode="0.00">
                  <c:v>0.99</c:v>
                </c:pt>
                <c:pt idx="133" formatCode="0.00">
                  <c:v>0.99</c:v>
                </c:pt>
                <c:pt idx="134" formatCode="0.00">
                  <c:v>0.99</c:v>
                </c:pt>
                <c:pt idx="135" formatCode="0.00">
                  <c:v>0.99</c:v>
                </c:pt>
                <c:pt idx="136" formatCode="0.00">
                  <c:v>0.99</c:v>
                </c:pt>
                <c:pt idx="137" formatCode="0.00">
                  <c:v>0.99</c:v>
                </c:pt>
                <c:pt idx="138" formatCode="0.00">
                  <c:v>0.99</c:v>
                </c:pt>
                <c:pt idx="139" formatCode="0.00">
                  <c:v>0.99</c:v>
                </c:pt>
                <c:pt idx="140" formatCode="0.00">
                  <c:v>0.99</c:v>
                </c:pt>
                <c:pt idx="141" formatCode="0.00">
                  <c:v>0.99</c:v>
                </c:pt>
                <c:pt idx="142" formatCode="0.00">
                  <c:v>0.99</c:v>
                </c:pt>
              </c:numCache>
            </c:numRef>
          </c:val>
          <c:smooth val="0"/>
          <c:extLst>
            <c:ext xmlns:c16="http://schemas.microsoft.com/office/drawing/2014/chart" uri="{C3380CC4-5D6E-409C-BE32-E72D297353CC}">
              <c16:uniqueId val="{0000013D-8879-46FE-8E5D-CA84EEEDBCF4}"/>
            </c:ext>
          </c:extLst>
        </c:ser>
        <c:ser>
          <c:idx val="2"/>
          <c:order val="2"/>
          <c:tx>
            <c:strRef>
              <c:f>'Global Indicators'!$A$35</c:f>
              <c:strCache>
                <c:ptCount val="1"/>
                <c:pt idx="0">
                  <c:v>Baseline 1880-1937</c:v>
                </c:pt>
              </c:strCache>
            </c:strRef>
          </c:tx>
          <c:spPr>
            <a:ln w="95250" cap="rnd">
              <a:solidFill>
                <a:schemeClr val="accent2">
                  <a:alpha val="46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A-BCBE-47FE-A5C8-AD0F3BFFC411}"/>
                </c:ext>
              </c:extLst>
            </c:dLbl>
            <c:dLbl>
              <c:idx val="1"/>
              <c:delete val="1"/>
              <c:extLst>
                <c:ext xmlns:c15="http://schemas.microsoft.com/office/drawing/2012/chart" uri="{CE6537A1-D6FC-4f65-9D91-7224C49458BB}"/>
                <c:ext xmlns:c16="http://schemas.microsoft.com/office/drawing/2014/chart" uri="{C3380CC4-5D6E-409C-BE32-E72D297353CC}">
                  <c16:uniqueId val="{0000000B-BCBE-47FE-A5C8-AD0F3BFFC411}"/>
                </c:ext>
              </c:extLst>
            </c:dLbl>
            <c:dLbl>
              <c:idx val="2"/>
              <c:delete val="1"/>
              <c:extLst>
                <c:ext xmlns:c15="http://schemas.microsoft.com/office/drawing/2012/chart" uri="{CE6537A1-D6FC-4f65-9D91-7224C49458BB}"/>
                <c:ext xmlns:c16="http://schemas.microsoft.com/office/drawing/2014/chart" uri="{C3380CC4-5D6E-409C-BE32-E72D297353CC}">
                  <c16:uniqueId val="{0000000C-BCBE-47FE-A5C8-AD0F3BFFC411}"/>
                </c:ext>
              </c:extLst>
            </c:dLbl>
            <c:dLbl>
              <c:idx val="3"/>
              <c:delete val="1"/>
              <c:extLst>
                <c:ext xmlns:c15="http://schemas.microsoft.com/office/drawing/2012/chart" uri="{CE6537A1-D6FC-4f65-9D91-7224C49458BB}"/>
                <c:ext xmlns:c16="http://schemas.microsoft.com/office/drawing/2014/chart" uri="{C3380CC4-5D6E-409C-BE32-E72D297353CC}">
                  <c16:uniqueId val="{0000000D-BCBE-47FE-A5C8-AD0F3BFFC411}"/>
                </c:ext>
              </c:extLst>
            </c:dLbl>
            <c:dLbl>
              <c:idx val="4"/>
              <c:delete val="1"/>
              <c:extLst>
                <c:ext xmlns:c15="http://schemas.microsoft.com/office/drawing/2012/chart" uri="{CE6537A1-D6FC-4f65-9D91-7224C49458BB}"/>
                <c:ext xmlns:c16="http://schemas.microsoft.com/office/drawing/2014/chart" uri="{C3380CC4-5D6E-409C-BE32-E72D297353CC}">
                  <c16:uniqueId val="{0000000E-BCBE-47FE-A5C8-AD0F3BFFC411}"/>
                </c:ext>
              </c:extLst>
            </c:dLbl>
            <c:dLbl>
              <c:idx val="5"/>
              <c:delete val="1"/>
              <c:extLst>
                <c:ext xmlns:c15="http://schemas.microsoft.com/office/drawing/2012/chart" uri="{CE6537A1-D6FC-4f65-9D91-7224C49458BB}"/>
                <c:ext xmlns:c16="http://schemas.microsoft.com/office/drawing/2014/chart" uri="{C3380CC4-5D6E-409C-BE32-E72D297353CC}">
                  <c16:uniqueId val="{0000000F-BCBE-47FE-A5C8-AD0F3BFFC411}"/>
                </c:ext>
              </c:extLst>
            </c:dLbl>
            <c:dLbl>
              <c:idx val="6"/>
              <c:delete val="1"/>
              <c:extLst>
                <c:ext xmlns:c15="http://schemas.microsoft.com/office/drawing/2012/chart" uri="{CE6537A1-D6FC-4f65-9D91-7224C49458BB}"/>
                <c:ext xmlns:c16="http://schemas.microsoft.com/office/drawing/2014/chart" uri="{C3380CC4-5D6E-409C-BE32-E72D297353CC}">
                  <c16:uniqueId val="{00000010-BCBE-47FE-A5C8-AD0F3BFFC411}"/>
                </c:ext>
              </c:extLst>
            </c:dLbl>
            <c:dLbl>
              <c:idx val="7"/>
              <c:delete val="1"/>
              <c:extLst>
                <c:ext xmlns:c15="http://schemas.microsoft.com/office/drawing/2012/chart" uri="{CE6537A1-D6FC-4f65-9D91-7224C49458BB}"/>
                <c:ext xmlns:c16="http://schemas.microsoft.com/office/drawing/2014/chart" uri="{C3380CC4-5D6E-409C-BE32-E72D297353CC}">
                  <c16:uniqueId val="{00000011-BCBE-47FE-A5C8-AD0F3BFFC411}"/>
                </c:ext>
              </c:extLst>
            </c:dLbl>
            <c:dLbl>
              <c:idx val="8"/>
              <c:delete val="1"/>
              <c:extLst>
                <c:ext xmlns:c15="http://schemas.microsoft.com/office/drawing/2012/chart" uri="{CE6537A1-D6FC-4f65-9D91-7224C49458BB}"/>
                <c:ext xmlns:c16="http://schemas.microsoft.com/office/drawing/2014/chart" uri="{C3380CC4-5D6E-409C-BE32-E72D297353CC}">
                  <c16:uniqueId val="{00000012-BCBE-47FE-A5C8-AD0F3BFFC411}"/>
                </c:ext>
              </c:extLst>
            </c:dLbl>
            <c:dLbl>
              <c:idx val="9"/>
              <c:delete val="1"/>
              <c:extLst>
                <c:ext xmlns:c15="http://schemas.microsoft.com/office/drawing/2012/chart" uri="{CE6537A1-D6FC-4f65-9D91-7224C49458BB}"/>
                <c:ext xmlns:c16="http://schemas.microsoft.com/office/drawing/2014/chart" uri="{C3380CC4-5D6E-409C-BE32-E72D297353CC}">
                  <c16:uniqueId val="{00000013-BCBE-47FE-A5C8-AD0F3BFFC411}"/>
                </c:ext>
              </c:extLst>
            </c:dLbl>
            <c:dLbl>
              <c:idx val="10"/>
              <c:delete val="1"/>
              <c:extLst>
                <c:ext xmlns:c15="http://schemas.microsoft.com/office/drawing/2012/chart" uri="{CE6537A1-D6FC-4f65-9D91-7224C49458BB}"/>
                <c:ext xmlns:c16="http://schemas.microsoft.com/office/drawing/2014/chart" uri="{C3380CC4-5D6E-409C-BE32-E72D297353CC}">
                  <c16:uniqueId val="{00000014-BCBE-47FE-A5C8-AD0F3BFFC411}"/>
                </c:ext>
              </c:extLst>
            </c:dLbl>
            <c:dLbl>
              <c:idx val="11"/>
              <c:delete val="1"/>
              <c:extLst>
                <c:ext xmlns:c15="http://schemas.microsoft.com/office/drawing/2012/chart" uri="{CE6537A1-D6FC-4f65-9D91-7224C49458BB}"/>
                <c:ext xmlns:c16="http://schemas.microsoft.com/office/drawing/2014/chart" uri="{C3380CC4-5D6E-409C-BE32-E72D297353CC}">
                  <c16:uniqueId val="{00000015-BCBE-47FE-A5C8-AD0F3BFFC411}"/>
                </c:ext>
              </c:extLst>
            </c:dLbl>
            <c:dLbl>
              <c:idx val="12"/>
              <c:delete val="1"/>
              <c:extLst>
                <c:ext xmlns:c15="http://schemas.microsoft.com/office/drawing/2012/chart" uri="{CE6537A1-D6FC-4f65-9D91-7224C49458BB}"/>
                <c:ext xmlns:c16="http://schemas.microsoft.com/office/drawing/2014/chart" uri="{C3380CC4-5D6E-409C-BE32-E72D297353CC}">
                  <c16:uniqueId val="{00000016-BCBE-47FE-A5C8-AD0F3BFFC411}"/>
                </c:ext>
              </c:extLst>
            </c:dLbl>
            <c:dLbl>
              <c:idx val="13"/>
              <c:delete val="1"/>
              <c:extLst>
                <c:ext xmlns:c15="http://schemas.microsoft.com/office/drawing/2012/chart" uri="{CE6537A1-D6FC-4f65-9D91-7224C49458BB}"/>
                <c:ext xmlns:c16="http://schemas.microsoft.com/office/drawing/2014/chart" uri="{C3380CC4-5D6E-409C-BE32-E72D297353CC}">
                  <c16:uniqueId val="{00000017-BCBE-47FE-A5C8-AD0F3BFFC411}"/>
                </c:ext>
              </c:extLst>
            </c:dLbl>
            <c:dLbl>
              <c:idx val="14"/>
              <c:delete val="1"/>
              <c:extLst>
                <c:ext xmlns:c15="http://schemas.microsoft.com/office/drawing/2012/chart" uri="{CE6537A1-D6FC-4f65-9D91-7224C49458BB}"/>
                <c:ext xmlns:c16="http://schemas.microsoft.com/office/drawing/2014/chart" uri="{C3380CC4-5D6E-409C-BE32-E72D297353CC}">
                  <c16:uniqueId val="{00000018-BCBE-47FE-A5C8-AD0F3BFFC411}"/>
                </c:ext>
              </c:extLst>
            </c:dLbl>
            <c:dLbl>
              <c:idx val="15"/>
              <c:delete val="1"/>
              <c:extLst>
                <c:ext xmlns:c15="http://schemas.microsoft.com/office/drawing/2012/chart" uri="{CE6537A1-D6FC-4f65-9D91-7224C49458BB}"/>
                <c:ext xmlns:c16="http://schemas.microsoft.com/office/drawing/2014/chart" uri="{C3380CC4-5D6E-409C-BE32-E72D297353CC}">
                  <c16:uniqueId val="{00000019-BCBE-47FE-A5C8-AD0F3BFFC411}"/>
                </c:ext>
              </c:extLst>
            </c:dLbl>
            <c:dLbl>
              <c:idx val="16"/>
              <c:delete val="1"/>
              <c:extLst>
                <c:ext xmlns:c15="http://schemas.microsoft.com/office/drawing/2012/chart" uri="{CE6537A1-D6FC-4f65-9D91-7224C49458BB}"/>
                <c:ext xmlns:c16="http://schemas.microsoft.com/office/drawing/2014/chart" uri="{C3380CC4-5D6E-409C-BE32-E72D297353CC}">
                  <c16:uniqueId val="{0000001A-BCBE-47FE-A5C8-AD0F3BFFC411}"/>
                </c:ext>
              </c:extLst>
            </c:dLbl>
            <c:dLbl>
              <c:idx val="17"/>
              <c:delete val="1"/>
              <c:extLst>
                <c:ext xmlns:c15="http://schemas.microsoft.com/office/drawing/2012/chart" uri="{CE6537A1-D6FC-4f65-9D91-7224C49458BB}"/>
                <c:ext xmlns:c16="http://schemas.microsoft.com/office/drawing/2014/chart" uri="{C3380CC4-5D6E-409C-BE32-E72D297353CC}">
                  <c16:uniqueId val="{0000001B-BCBE-47FE-A5C8-AD0F3BFFC411}"/>
                </c:ext>
              </c:extLst>
            </c:dLbl>
            <c:dLbl>
              <c:idx val="18"/>
              <c:delete val="1"/>
              <c:extLst>
                <c:ext xmlns:c15="http://schemas.microsoft.com/office/drawing/2012/chart" uri="{CE6537A1-D6FC-4f65-9D91-7224C49458BB}"/>
                <c:ext xmlns:c16="http://schemas.microsoft.com/office/drawing/2014/chart" uri="{C3380CC4-5D6E-409C-BE32-E72D297353CC}">
                  <c16:uniqueId val="{0000001C-BCBE-47FE-A5C8-AD0F3BFFC411}"/>
                </c:ext>
              </c:extLst>
            </c:dLbl>
            <c:dLbl>
              <c:idx val="19"/>
              <c:delete val="1"/>
              <c:extLst>
                <c:ext xmlns:c15="http://schemas.microsoft.com/office/drawing/2012/chart" uri="{CE6537A1-D6FC-4f65-9D91-7224C49458BB}"/>
                <c:ext xmlns:c16="http://schemas.microsoft.com/office/drawing/2014/chart" uri="{C3380CC4-5D6E-409C-BE32-E72D297353CC}">
                  <c16:uniqueId val="{0000001D-BCBE-47FE-A5C8-AD0F3BFFC411}"/>
                </c:ext>
              </c:extLst>
            </c:dLbl>
            <c:dLbl>
              <c:idx val="20"/>
              <c:delete val="1"/>
              <c:extLst>
                <c:ext xmlns:c15="http://schemas.microsoft.com/office/drawing/2012/chart" uri="{CE6537A1-D6FC-4f65-9D91-7224C49458BB}"/>
                <c:ext xmlns:c16="http://schemas.microsoft.com/office/drawing/2014/chart" uri="{C3380CC4-5D6E-409C-BE32-E72D297353CC}">
                  <c16:uniqueId val="{0000001E-BCBE-47FE-A5C8-AD0F3BFFC411}"/>
                </c:ext>
              </c:extLst>
            </c:dLbl>
            <c:dLbl>
              <c:idx val="21"/>
              <c:delete val="1"/>
              <c:extLst>
                <c:ext xmlns:c15="http://schemas.microsoft.com/office/drawing/2012/chart" uri="{CE6537A1-D6FC-4f65-9D91-7224C49458BB}"/>
                <c:ext xmlns:c16="http://schemas.microsoft.com/office/drawing/2014/chart" uri="{C3380CC4-5D6E-409C-BE32-E72D297353CC}">
                  <c16:uniqueId val="{0000001F-BCBE-47FE-A5C8-AD0F3BFFC411}"/>
                </c:ext>
              </c:extLst>
            </c:dLbl>
            <c:dLbl>
              <c:idx val="22"/>
              <c:delete val="1"/>
              <c:extLst>
                <c:ext xmlns:c15="http://schemas.microsoft.com/office/drawing/2012/chart" uri="{CE6537A1-D6FC-4f65-9D91-7224C49458BB}"/>
                <c:ext xmlns:c16="http://schemas.microsoft.com/office/drawing/2014/chart" uri="{C3380CC4-5D6E-409C-BE32-E72D297353CC}">
                  <c16:uniqueId val="{00000020-BCBE-47FE-A5C8-AD0F3BFFC411}"/>
                </c:ext>
              </c:extLst>
            </c:dLbl>
            <c:dLbl>
              <c:idx val="23"/>
              <c:delete val="1"/>
              <c:extLst>
                <c:ext xmlns:c15="http://schemas.microsoft.com/office/drawing/2012/chart" uri="{CE6537A1-D6FC-4f65-9D91-7224C49458BB}"/>
                <c:ext xmlns:c16="http://schemas.microsoft.com/office/drawing/2014/chart" uri="{C3380CC4-5D6E-409C-BE32-E72D297353CC}">
                  <c16:uniqueId val="{00000021-BCBE-47FE-A5C8-AD0F3BFFC411}"/>
                </c:ext>
              </c:extLst>
            </c:dLbl>
            <c:dLbl>
              <c:idx val="24"/>
              <c:delete val="1"/>
              <c:extLst>
                <c:ext xmlns:c15="http://schemas.microsoft.com/office/drawing/2012/chart" uri="{CE6537A1-D6FC-4f65-9D91-7224C49458BB}"/>
                <c:ext xmlns:c16="http://schemas.microsoft.com/office/drawing/2014/chart" uri="{C3380CC4-5D6E-409C-BE32-E72D297353CC}">
                  <c16:uniqueId val="{00000022-BCBE-47FE-A5C8-AD0F3BFFC411}"/>
                </c:ext>
              </c:extLst>
            </c:dLbl>
            <c:dLbl>
              <c:idx val="25"/>
              <c:delete val="1"/>
              <c:extLst>
                <c:ext xmlns:c15="http://schemas.microsoft.com/office/drawing/2012/chart" uri="{CE6537A1-D6FC-4f65-9D91-7224C49458BB}"/>
                <c:ext xmlns:c16="http://schemas.microsoft.com/office/drawing/2014/chart" uri="{C3380CC4-5D6E-409C-BE32-E72D297353CC}">
                  <c16:uniqueId val="{00000023-BCBE-47FE-A5C8-AD0F3BFFC411}"/>
                </c:ext>
              </c:extLst>
            </c:dLbl>
            <c:dLbl>
              <c:idx val="26"/>
              <c:delete val="1"/>
              <c:extLst>
                <c:ext xmlns:c15="http://schemas.microsoft.com/office/drawing/2012/chart" uri="{CE6537A1-D6FC-4f65-9D91-7224C49458BB}"/>
                <c:ext xmlns:c16="http://schemas.microsoft.com/office/drawing/2014/chart" uri="{C3380CC4-5D6E-409C-BE32-E72D297353CC}">
                  <c16:uniqueId val="{00000024-BCBE-47FE-A5C8-AD0F3BFFC411}"/>
                </c:ext>
              </c:extLst>
            </c:dLbl>
            <c:dLbl>
              <c:idx val="27"/>
              <c:delete val="1"/>
              <c:extLst>
                <c:ext xmlns:c15="http://schemas.microsoft.com/office/drawing/2012/chart" uri="{CE6537A1-D6FC-4f65-9D91-7224C49458BB}"/>
                <c:ext xmlns:c16="http://schemas.microsoft.com/office/drawing/2014/chart" uri="{C3380CC4-5D6E-409C-BE32-E72D297353CC}">
                  <c16:uniqueId val="{00000025-BCBE-47FE-A5C8-AD0F3BFFC411}"/>
                </c:ext>
              </c:extLst>
            </c:dLbl>
            <c:dLbl>
              <c:idx val="28"/>
              <c:delete val="1"/>
              <c:extLst>
                <c:ext xmlns:c15="http://schemas.microsoft.com/office/drawing/2012/chart" uri="{CE6537A1-D6FC-4f65-9D91-7224C49458BB}"/>
                <c:ext xmlns:c16="http://schemas.microsoft.com/office/drawing/2014/chart" uri="{C3380CC4-5D6E-409C-BE32-E72D297353CC}">
                  <c16:uniqueId val="{00000026-BCBE-47FE-A5C8-AD0F3BFFC411}"/>
                </c:ext>
              </c:extLst>
            </c:dLbl>
            <c:dLbl>
              <c:idx val="29"/>
              <c:delete val="1"/>
              <c:extLst>
                <c:ext xmlns:c15="http://schemas.microsoft.com/office/drawing/2012/chart" uri="{CE6537A1-D6FC-4f65-9D91-7224C49458BB}"/>
                <c:ext xmlns:c16="http://schemas.microsoft.com/office/drawing/2014/chart" uri="{C3380CC4-5D6E-409C-BE32-E72D297353CC}">
                  <c16:uniqueId val="{00000027-BCBE-47FE-A5C8-AD0F3BFFC411}"/>
                </c:ext>
              </c:extLst>
            </c:dLbl>
            <c:dLbl>
              <c:idx val="30"/>
              <c:delete val="1"/>
              <c:extLst>
                <c:ext xmlns:c15="http://schemas.microsoft.com/office/drawing/2012/chart" uri="{CE6537A1-D6FC-4f65-9D91-7224C49458BB}"/>
                <c:ext xmlns:c16="http://schemas.microsoft.com/office/drawing/2014/chart" uri="{C3380CC4-5D6E-409C-BE32-E72D297353CC}">
                  <c16:uniqueId val="{00000028-BCBE-47FE-A5C8-AD0F3BFFC411}"/>
                </c:ext>
              </c:extLst>
            </c:dLbl>
            <c:dLbl>
              <c:idx val="31"/>
              <c:delete val="1"/>
              <c:extLst>
                <c:ext xmlns:c15="http://schemas.microsoft.com/office/drawing/2012/chart" uri="{CE6537A1-D6FC-4f65-9D91-7224C49458BB}"/>
                <c:ext xmlns:c16="http://schemas.microsoft.com/office/drawing/2014/chart" uri="{C3380CC4-5D6E-409C-BE32-E72D297353CC}">
                  <c16:uniqueId val="{00000029-BCBE-47FE-A5C8-AD0F3BFFC411}"/>
                </c:ext>
              </c:extLst>
            </c:dLbl>
            <c:dLbl>
              <c:idx val="32"/>
              <c:delete val="1"/>
              <c:extLst>
                <c:ext xmlns:c15="http://schemas.microsoft.com/office/drawing/2012/chart" uri="{CE6537A1-D6FC-4f65-9D91-7224C49458BB}"/>
                <c:ext xmlns:c16="http://schemas.microsoft.com/office/drawing/2014/chart" uri="{C3380CC4-5D6E-409C-BE32-E72D297353CC}">
                  <c16:uniqueId val="{0000002A-BCBE-47FE-A5C8-AD0F3BFFC411}"/>
                </c:ext>
              </c:extLst>
            </c:dLbl>
            <c:dLbl>
              <c:idx val="33"/>
              <c:delete val="1"/>
              <c:extLst>
                <c:ext xmlns:c15="http://schemas.microsoft.com/office/drawing/2012/chart" uri="{CE6537A1-D6FC-4f65-9D91-7224C49458BB}"/>
                <c:ext xmlns:c16="http://schemas.microsoft.com/office/drawing/2014/chart" uri="{C3380CC4-5D6E-409C-BE32-E72D297353CC}">
                  <c16:uniqueId val="{0000002B-BCBE-47FE-A5C8-AD0F3BFFC411}"/>
                </c:ext>
              </c:extLst>
            </c:dLbl>
            <c:dLbl>
              <c:idx val="34"/>
              <c:delete val="1"/>
              <c:extLst>
                <c:ext xmlns:c15="http://schemas.microsoft.com/office/drawing/2012/chart" uri="{CE6537A1-D6FC-4f65-9D91-7224C49458BB}"/>
                <c:ext xmlns:c16="http://schemas.microsoft.com/office/drawing/2014/chart" uri="{C3380CC4-5D6E-409C-BE32-E72D297353CC}">
                  <c16:uniqueId val="{0000002C-BCBE-47FE-A5C8-AD0F3BFFC411}"/>
                </c:ext>
              </c:extLst>
            </c:dLbl>
            <c:dLbl>
              <c:idx val="35"/>
              <c:delete val="1"/>
              <c:extLst>
                <c:ext xmlns:c15="http://schemas.microsoft.com/office/drawing/2012/chart" uri="{CE6537A1-D6FC-4f65-9D91-7224C49458BB}"/>
                <c:ext xmlns:c16="http://schemas.microsoft.com/office/drawing/2014/chart" uri="{C3380CC4-5D6E-409C-BE32-E72D297353CC}">
                  <c16:uniqueId val="{0000002D-BCBE-47FE-A5C8-AD0F3BFFC411}"/>
                </c:ext>
              </c:extLst>
            </c:dLbl>
            <c:dLbl>
              <c:idx val="36"/>
              <c:delete val="1"/>
              <c:extLst>
                <c:ext xmlns:c15="http://schemas.microsoft.com/office/drawing/2012/chart" uri="{CE6537A1-D6FC-4f65-9D91-7224C49458BB}"/>
                <c:ext xmlns:c16="http://schemas.microsoft.com/office/drawing/2014/chart" uri="{C3380CC4-5D6E-409C-BE32-E72D297353CC}">
                  <c16:uniqueId val="{0000002E-BCBE-47FE-A5C8-AD0F3BFFC411}"/>
                </c:ext>
              </c:extLst>
            </c:dLbl>
            <c:dLbl>
              <c:idx val="37"/>
              <c:delete val="1"/>
              <c:extLst>
                <c:ext xmlns:c15="http://schemas.microsoft.com/office/drawing/2012/chart" uri="{CE6537A1-D6FC-4f65-9D91-7224C49458BB}"/>
                <c:ext xmlns:c16="http://schemas.microsoft.com/office/drawing/2014/chart" uri="{C3380CC4-5D6E-409C-BE32-E72D297353CC}">
                  <c16:uniqueId val="{0000002F-BCBE-47FE-A5C8-AD0F3BFFC411}"/>
                </c:ext>
              </c:extLst>
            </c:dLbl>
            <c:dLbl>
              <c:idx val="38"/>
              <c:delete val="1"/>
              <c:extLst>
                <c:ext xmlns:c15="http://schemas.microsoft.com/office/drawing/2012/chart" uri="{CE6537A1-D6FC-4f65-9D91-7224C49458BB}"/>
                <c:ext xmlns:c16="http://schemas.microsoft.com/office/drawing/2014/chart" uri="{C3380CC4-5D6E-409C-BE32-E72D297353CC}">
                  <c16:uniqueId val="{00000030-BCBE-47FE-A5C8-AD0F3BFFC411}"/>
                </c:ext>
              </c:extLst>
            </c:dLbl>
            <c:dLbl>
              <c:idx val="39"/>
              <c:delete val="1"/>
              <c:extLst>
                <c:ext xmlns:c15="http://schemas.microsoft.com/office/drawing/2012/chart" uri="{CE6537A1-D6FC-4f65-9D91-7224C49458BB}"/>
                <c:ext xmlns:c16="http://schemas.microsoft.com/office/drawing/2014/chart" uri="{C3380CC4-5D6E-409C-BE32-E72D297353CC}">
                  <c16:uniqueId val="{00000031-BCBE-47FE-A5C8-AD0F3BFFC411}"/>
                </c:ext>
              </c:extLst>
            </c:dLbl>
            <c:dLbl>
              <c:idx val="40"/>
              <c:delete val="1"/>
              <c:extLst>
                <c:ext xmlns:c15="http://schemas.microsoft.com/office/drawing/2012/chart" uri="{CE6537A1-D6FC-4f65-9D91-7224C49458BB}"/>
                <c:ext xmlns:c16="http://schemas.microsoft.com/office/drawing/2014/chart" uri="{C3380CC4-5D6E-409C-BE32-E72D297353CC}">
                  <c16:uniqueId val="{00000032-BCBE-47FE-A5C8-AD0F3BFFC411}"/>
                </c:ext>
              </c:extLst>
            </c:dLbl>
            <c:dLbl>
              <c:idx val="41"/>
              <c:delete val="1"/>
              <c:extLst>
                <c:ext xmlns:c15="http://schemas.microsoft.com/office/drawing/2012/chart" uri="{CE6537A1-D6FC-4f65-9D91-7224C49458BB}"/>
                <c:ext xmlns:c16="http://schemas.microsoft.com/office/drawing/2014/chart" uri="{C3380CC4-5D6E-409C-BE32-E72D297353CC}">
                  <c16:uniqueId val="{00000033-BCBE-47FE-A5C8-AD0F3BFFC411}"/>
                </c:ext>
              </c:extLst>
            </c:dLbl>
            <c:dLbl>
              <c:idx val="42"/>
              <c:delete val="1"/>
              <c:extLst>
                <c:ext xmlns:c15="http://schemas.microsoft.com/office/drawing/2012/chart" uri="{CE6537A1-D6FC-4f65-9D91-7224C49458BB}"/>
                <c:ext xmlns:c16="http://schemas.microsoft.com/office/drawing/2014/chart" uri="{C3380CC4-5D6E-409C-BE32-E72D297353CC}">
                  <c16:uniqueId val="{00000034-BCBE-47FE-A5C8-AD0F3BFFC411}"/>
                </c:ext>
              </c:extLst>
            </c:dLbl>
            <c:dLbl>
              <c:idx val="43"/>
              <c:delete val="1"/>
              <c:extLst>
                <c:ext xmlns:c15="http://schemas.microsoft.com/office/drawing/2012/chart" uri="{CE6537A1-D6FC-4f65-9D91-7224C49458BB}"/>
                <c:ext xmlns:c16="http://schemas.microsoft.com/office/drawing/2014/chart" uri="{C3380CC4-5D6E-409C-BE32-E72D297353CC}">
                  <c16:uniqueId val="{00000035-BCBE-47FE-A5C8-AD0F3BFFC411}"/>
                </c:ext>
              </c:extLst>
            </c:dLbl>
            <c:dLbl>
              <c:idx val="44"/>
              <c:delete val="1"/>
              <c:extLst>
                <c:ext xmlns:c15="http://schemas.microsoft.com/office/drawing/2012/chart" uri="{CE6537A1-D6FC-4f65-9D91-7224C49458BB}"/>
                <c:ext xmlns:c16="http://schemas.microsoft.com/office/drawing/2014/chart" uri="{C3380CC4-5D6E-409C-BE32-E72D297353CC}">
                  <c16:uniqueId val="{00000036-BCBE-47FE-A5C8-AD0F3BFFC411}"/>
                </c:ext>
              </c:extLst>
            </c:dLbl>
            <c:dLbl>
              <c:idx val="45"/>
              <c:delete val="1"/>
              <c:extLst>
                <c:ext xmlns:c15="http://schemas.microsoft.com/office/drawing/2012/chart" uri="{CE6537A1-D6FC-4f65-9D91-7224C49458BB}"/>
                <c:ext xmlns:c16="http://schemas.microsoft.com/office/drawing/2014/chart" uri="{C3380CC4-5D6E-409C-BE32-E72D297353CC}">
                  <c16:uniqueId val="{00000037-BCBE-47FE-A5C8-AD0F3BFFC411}"/>
                </c:ext>
              </c:extLst>
            </c:dLbl>
            <c:dLbl>
              <c:idx val="46"/>
              <c:delete val="1"/>
              <c:extLst>
                <c:ext xmlns:c15="http://schemas.microsoft.com/office/drawing/2012/chart" uri="{CE6537A1-D6FC-4f65-9D91-7224C49458BB}"/>
                <c:ext xmlns:c16="http://schemas.microsoft.com/office/drawing/2014/chart" uri="{C3380CC4-5D6E-409C-BE32-E72D297353CC}">
                  <c16:uniqueId val="{00000038-BCBE-47FE-A5C8-AD0F3BFFC411}"/>
                </c:ext>
              </c:extLst>
            </c:dLbl>
            <c:dLbl>
              <c:idx val="47"/>
              <c:delete val="1"/>
              <c:extLst>
                <c:ext xmlns:c15="http://schemas.microsoft.com/office/drawing/2012/chart" uri="{CE6537A1-D6FC-4f65-9D91-7224C49458BB}"/>
                <c:ext xmlns:c16="http://schemas.microsoft.com/office/drawing/2014/chart" uri="{C3380CC4-5D6E-409C-BE32-E72D297353CC}">
                  <c16:uniqueId val="{00000039-BCBE-47FE-A5C8-AD0F3BFFC411}"/>
                </c:ext>
              </c:extLst>
            </c:dLbl>
            <c:dLbl>
              <c:idx val="48"/>
              <c:delete val="1"/>
              <c:extLst>
                <c:ext xmlns:c15="http://schemas.microsoft.com/office/drawing/2012/chart" uri="{CE6537A1-D6FC-4f65-9D91-7224C49458BB}"/>
                <c:ext xmlns:c16="http://schemas.microsoft.com/office/drawing/2014/chart" uri="{C3380CC4-5D6E-409C-BE32-E72D297353CC}">
                  <c16:uniqueId val="{0000003A-BCBE-47FE-A5C8-AD0F3BFFC411}"/>
                </c:ext>
              </c:extLst>
            </c:dLbl>
            <c:dLbl>
              <c:idx val="49"/>
              <c:delete val="1"/>
              <c:extLst>
                <c:ext xmlns:c15="http://schemas.microsoft.com/office/drawing/2012/chart" uri="{CE6537A1-D6FC-4f65-9D91-7224C49458BB}"/>
                <c:ext xmlns:c16="http://schemas.microsoft.com/office/drawing/2014/chart" uri="{C3380CC4-5D6E-409C-BE32-E72D297353CC}">
                  <c16:uniqueId val="{0000003B-BCBE-47FE-A5C8-AD0F3BFFC411}"/>
                </c:ext>
              </c:extLst>
            </c:dLbl>
            <c:dLbl>
              <c:idx val="50"/>
              <c:delete val="1"/>
              <c:extLst>
                <c:ext xmlns:c15="http://schemas.microsoft.com/office/drawing/2012/chart" uri="{CE6537A1-D6FC-4f65-9D91-7224C49458BB}"/>
                <c:ext xmlns:c16="http://schemas.microsoft.com/office/drawing/2014/chart" uri="{C3380CC4-5D6E-409C-BE32-E72D297353CC}">
                  <c16:uniqueId val="{0000003C-BCBE-47FE-A5C8-AD0F3BFFC411}"/>
                </c:ext>
              </c:extLst>
            </c:dLbl>
            <c:dLbl>
              <c:idx val="51"/>
              <c:delete val="1"/>
              <c:extLst>
                <c:ext xmlns:c15="http://schemas.microsoft.com/office/drawing/2012/chart" uri="{CE6537A1-D6FC-4f65-9D91-7224C49458BB}"/>
                <c:ext xmlns:c16="http://schemas.microsoft.com/office/drawing/2014/chart" uri="{C3380CC4-5D6E-409C-BE32-E72D297353CC}">
                  <c16:uniqueId val="{0000003D-BCBE-47FE-A5C8-AD0F3BFFC411}"/>
                </c:ext>
              </c:extLst>
            </c:dLbl>
            <c:dLbl>
              <c:idx val="52"/>
              <c:delete val="1"/>
              <c:extLst>
                <c:ext xmlns:c15="http://schemas.microsoft.com/office/drawing/2012/chart" uri="{CE6537A1-D6FC-4f65-9D91-7224C49458BB}"/>
                <c:ext xmlns:c16="http://schemas.microsoft.com/office/drawing/2014/chart" uri="{C3380CC4-5D6E-409C-BE32-E72D297353CC}">
                  <c16:uniqueId val="{0000003E-BCBE-47FE-A5C8-AD0F3BFFC411}"/>
                </c:ext>
              </c:extLst>
            </c:dLbl>
            <c:dLbl>
              <c:idx val="53"/>
              <c:delete val="1"/>
              <c:extLst>
                <c:ext xmlns:c15="http://schemas.microsoft.com/office/drawing/2012/chart" uri="{CE6537A1-D6FC-4f65-9D91-7224C49458BB}"/>
                <c:ext xmlns:c16="http://schemas.microsoft.com/office/drawing/2014/chart" uri="{C3380CC4-5D6E-409C-BE32-E72D297353CC}">
                  <c16:uniqueId val="{0000003F-BCBE-47FE-A5C8-AD0F3BFFC411}"/>
                </c:ext>
              </c:extLst>
            </c:dLbl>
            <c:dLbl>
              <c:idx val="54"/>
              <c:delete val="1"/>
              <c:extLst>
                <c:ext xmlns:c15="http://schemas.microsoft.com/office/drawing/2012/chart" uri="{CE6537A1-D6FC-4f65-9D91-7224C49458BB}"/>
                <c:ext xmlns:c16="http://schemas.microsoft.com/office/drawing/2014/chart" uri="{C3380CC4-5D6E-409C-BE32-E72D297353CC}">
                  <c16:uniqueId val="{00000040-BCBE-47FE-A5C8-AD0F3BFFC411}"/>
                </c:ext>
              </c:extLst>
            </c:dLbl>
            <c:dLbl>
              <c:idx val="55"/>
              <c:delete val="1"/>
              <c:extLst>
                <c:ext xmlns:c15="http://schemas.microsoft.com/office/drawing/2012/chart" uri="{CE6537A1-D6FC-4f65-9D91-7224C49458BB}"/>
                <c:ext xmlns:c16="http://schemas.microsoft.com/office/drawing/2014/chart" uri="{C3380CC4-5D6E-409C-BE32-E72D297353CC}">
                  <c16:uniqueId val="{00000041-BCBE-47FE-A5C8-AD0F3BFFC411}"/>
                </c:ext>
              </c:extLst>
            </c:dLbl>
            <c:dLbl>
              <c:idx val="56"/>
              <c:delete val="1"/>
              <c:extLst>
                <c:ext xmlns:c15="http://schemas.microsoft.com/office/drawing/2012/chart" uri="{CE6537A1-D6FC-4f65-9D91-7224C49458BB}"/>
                <c:ext xmlns:c16="http://schemas.microsoft.com/office/drawing/2014/chart" uri="{C3380CC4-5D6E-409C-BE32-E72D297353CC}">
                  <c16:uniqueId val="{00000042-BCBE-47FE-A5C8-AD0F3BFFC411}"/>
                </c:ext>
              </c:extLst>
            </c:dLbl>
            <c:dLbl>
              <c:idx val="57"/>
              <c:delete val="1"/>
              <c:extLst>
                <c:ext xmlns:c15="http://schemas.microsoft.com/office/drawing/2012/chart" uri="{CE6537A1-D6FC-4f65-9D91-7224C49458BB}"/>
                <c:ext xmlns:c16="http://schemas.microsoft.com/office/drawing/2014/chart" uri="{C3380CC4-5D6E-409C-BE32-E72D297353CC}">
                  <c16:uniqueId val="{00000043-BCBE-47FE-A5C8-AD0F3BFFC411}"/>
                </c:ext>
              </c:extLst>
            </c:dLbl>
            <c:dLbl>
              <c:idx val="58"/>
              <c:delete val="1"/>
              <c:extLst>
                <c:ext xmlns:c15="http://schemas.microsoft.com/office/drawing/2012/chart" uri="{CE6537A1-D6FC-4f65-9D91-7224C49458BB}"/>
                <c:ext xmlns:c16="http://schemas.microsoft.com/office/drawing/2014/chart" uri="{C3380CC4-5D6E-409C-BE32-E72D297353CC}">
                  <c16:uniqueId val="{00000044-BCBE-47FE-A5C8-AD0F3BFFC411}"/>
                </c:ext>
              </c:extLst>
            </c:dLbl>
            <c:dLbl>
              <c:idx val="59"/>
              <c:delete val="1"/>
              <c:extLst>
                <c:ext xmlns:c15="http://schemas.microsoft.com/office/drawing/2012/chart" uri="{CE6537A1-D6FC-4f65-9D91-7224C49458BB}"/>
                <c:ext xmlns:c16="http://schemas.microsoft.com/office/drawing/2014/chart" uri="{C3380CC4-5D6E-409C-BE32-E72D297353CC}">
                  <c16:uniqueId val="{00000045-BCBE-47FE-A5C8-AD0F3BFFC411}"/>
                </c:ext>
              </c:extLst>
            </c:dLbl>
            <c:dLbl>
              <c:idx val="60"/>
              <c:delete val="1"/>
              <c:extLst>
                <c:ext xmlns:c15="http://schemas.microsoft.com/office/drawing/2012/chart" uri="{CE6537A1-D6FC-4f65-9D91-7224C49458BB}"/>
                <c:ext xmlns:c16="http://schemas.microsoft.com/office/drawing/2014/chart" uri="{C3380CC4-5D6E-409C-BE32-E72D297353CC}">
                  <c16:uniqueId val="{00000046-BCBE-47FE-A5C8-AD0F3BFFC411}"/>
                </c:ext>
              </c:extLst>
            </c:dLbl>
            <c:dLbl>
              <c:idx val="61"/>
              <c:delete val="1"/>
              <c:extLst>
                <c:ext xmlns:c15="http://schemas.microsoft.com/office/drawing/2012/chart" uri="{CE6537A1-D6FC-4f65-9D91-7224C49458BB}"/>
                <c:ext xmlns:c16="http://schemas.microsoft.com/office/drawing/2014/chart" uri="{C3380CC4-5D6E-409C-BE32-E72D297353CC}">
                  <c16:uniqueId val="{00000047-BCBE-47FE-A5C8-AD0F3BFFC411}"/>
                </c:ext>
              </c:extLst>
            </c:dLbl>
            <c:dLbl>
              <c:idx val="62"/>
              <c:delete val="1"/>
              <c:extLst>
                <c:ext xmlns:c15="http://schemas.microsoft.com/office/drawing/2012/chart" uri="{CE6537A1-D6FC-4f65-9D91-7224C49458BB}"/>
                <c:ext xmlns:c16="http://schemas.microsoft.com/office/drawing/2014/chart" uri="{C3380CC4-5D6E-409C-BE32-E72D297353CC}">
                  <c16:uniqueId val="{00000048-BCBE-47FE-A5C8-AD0F3BFFC411}"/>
                </c:ext>
              </c:extLst>
            </c:dLbl>
            <c:dLbl>
              <c:idx val="63"/>
              <c:delete val="1"/>
              <c:extLst>
                <c:ext xmlns:c15="http://schemas.microsoft.com/office/drawing/2012/chart" uri="{CE6537A1-D6FC-4f65-9D91-7224C49458BB}"/>
                <c:ext xmlns:c16="http://schemas.microsoft.com/office/drawing/2014/chart" uri="{C3380CC4-5D6E-409C-BE32-E72D297353CC}">
                  <c16:uniqueId val="{00000049-BCBE-47FE-A5C8-AD0F3BFFC411}"/>
                </c:ext>
              </c:extLst>
            </c:dLbl>
            <c:dLbl>
              <c:idx val="64"/>
              <c:delete val="1"/>
              <c:extLst>
                <c:ext xmlns:c15="http://schemas.microsoft.com/office/drawing/2012/chart" uri="{CE6537A1-D6FC-4f65-9D91-7224C49458BB}"/>
                <c:ext xmlns:c16="http://schemas.microsoft.com/office/drawing/2014/chart" uri="{C3380CC4-5D6E-409C-BE32-E72D297353CC}">
                  <c16:uniqueId val="{0000004A-BCBE-47FE-A5C8-AD0F3BFFC411}"/>
                </c:ext>
              </c:extLst>
            </c:dLbl>
            <c:dLbl>
              <c:idx val="65"/>
              <c:delete val="1"/>
              <c:extLst>
                <c:ext xmlns:c15="http://schemas.microsoft.com/office/drawing/2012/chart" uri="{CE6537A1-D6FC-4f65-9D91-7224C49458BB}"/>
                <c:ext xmlns:c16="http://schemas.microsoft.com/office/drawing/2014/chart" uri="{C3380CC4-5D6E-409C-BE32-E72D297353CC}">
                  <c16:uniqueId val="{0000004B-BCBE-47FE-A5C8-AD0F3BFFC411}"/>
                </c:ext>
              </c:extLst>
            </c:dLbl>
            <c:dLbl>
              <c:idx val="66"/>
              <c:delete val="1"/>
              <c:extLst>
                <c:ext xmlns:c15="http://schemas.microsoft.com/office/drawing/2012/chart" uri="{CE6537A1-D6FC-4f65-9D91-7224C49458BB}"/>
                <c:ext xmlns:c16="http://schemas.microsoft.com/office/drawing/2014/chart" uri="{C3380CC4-5D6E-409C-BE32-E72D297353CC}">
                  <c16:uniqueId val="{0000004C-BCBE-47FE-A5C8-AD0F3BFFC411}"/>
                </c:ext>
              </c:extLst>
            </c:dLbl>
            <c:dLbl>
              <c:idx val="67"/>
              <c:delete val="1"/>
              <c:extLst>
                <c:ext xmlns:c15="http://schemas.microsoft.com/office/drawing/2012/chart" uri="{CE6537A1-D6FC-4f65-9D91-7224C49458BB}"/>
                <c:ext xmlns:c16="http://schemas.microsoft.com/office/drawing/2014/chart" uri="{C3380CC4-5D6E-409C-BE32-E72D297353CC}">
                  <c16:uniqueId val="{0000004D-BCBE-47FE-A5C8-AD0F3BFFC411}"/>
                </c:ext>
              </c:extLst>
            </c:dLbl>
            <c:dLbl>
              <c:idx val="68"/>
              <c:delete val="1"/>
              <c:extLst>
                <c:ext xmlns:c15="http://schemas.microsoft.com/office/drawing/2012/chart" uri="{CE6537A1-D6FC-4f65-9D91-7224C49458BB}"/>
                <c:ext xmlns:c16="http://schemas.microsoft.com/office/drawing/2014/chart" uri="{C3380CC4-5D6E-409C-BE32-E72D297353CC}">
                  <c16:uniqueId val="{0000004E-BCBE-47FE-A5C8-AD0F3BFFC411}"/>
                </c:ext>
              </c:extLst>
            </c:dLbl>
            <c:dLbl>
              <c:idx val="69"/>
              <c:delete val="1"/>
              <c:extLst>
                <c:ext xmlns:c15="http://schemas.microsoft.com/office/drawing/2012/chart" uri="{CE6537A1-D6FC-4f65-9D91-7224C49458BB}"/>
                <c:ext xmlns:c16="http://schemas.microsoft.com/office/drawing/2014/chart" uri="{C3380CC4-5D6E-409C-BE32-E72D297353CC}">
                  <c16:uniqueId val="{0000004F-BCBE-47FE-A5C8-AD0F3BFFC411}"/>
                </c:ext>
              </c:extLst>
            </c:dLbl>
            <c:dLbl>
              <c:idx val="70"/>
              <c:delete val="1"/>
              <c:extLst>
                <c:ext xmlns:c15="http://schemas.microsoft.com/office/drawing/2012/chart" uri="{CE6537A1-D6FC-4f65-9D91-7224C49458BB}"/>
                <c:ext xmlns:c16="http://schemas.microsoft.com/office/drawing/2014/chart" uri="{C3380CC4-5D6E-409C-BE32-E72D297353CC}">
                  <c16:uniqueId val="{00000050-BCBE-47FE-A5C8-AD0F3BFFC411}"/>
                </c:ext>
              </c:extLst>
            </c:dLbl>
            <c:dLbl>
              <c:idx val="71"/>
              <c:delete val="1"/>
              <c:extLst>
                <c:ext xmlns:c15="http://schemas.microsoft.com/office/drawing/2012/chart" uri="{CE6537A1-D6FC-4f65-9D91-7224C49458BB}"/>
                <c:ext xmlns:c16="http://schemas.microsoft.com/office/drawing/2014/chart" uri="{C3380CC4-5D6E-409C-BE32-E72D297353CC}">
                  <c16:uniqueId val="{00000051-BCBE-47FE-A5C8-AD0F3BFFC411}"/>
                </c:ext>
              </c:extLst>
            </c:dLbl>
            <c:dLbl>
              <c:idx val="72"/>
              <c:delete val="1"/>
              <c:extLst>
                <c:ext xmlns:c15="http://schemas.microsoft.com/office/drawing/2012/chart" uri="{CE6537A1-D6FC-4f65-9D91-7224C49458BB}"/>
                <c:ext xmlns:c16="http://schemas.microsoft.com/office/drawing/2014/chart" uri="{C3380CC4-5D6E-409C-BE32-E72D297353CC}">
                  <c16:uniqueId val="{00000052-BCBE-47FE-A5C8-AD0F3BFFC411}"/>
                </c:ext>
              </c:extLst>
            </c:dLbl>
            <c:dLbl>
              <c:idx val="73"/>
              <c:delete val="1"/>
              <c:extLst>
                <c:ext xmlns:c15="http://schemas.microsoft.com/office/drawing/2012/chart" uri="{CE6537A1-D6FC-4f65-9D91-7224C49458BB}"/>
                <c:ext xmlns:c16="http://schemas.microsoft.com/office/drawing/2014/chart" uri="{C3380CC4-5D6E-409C-BE32-E72D297353CC}">
                  <c16:uniqueId val="{00000053-BCBE-47FE-A5C8-AD0F3BFFC411}"/>
                </c:ext>
              </c:extLst>
            </c:dLbl>
            <c:dLbl>
              <c:idx val="74"/>
              <c:delete val="1"/>
              <c:extLst>
                <c:ext xmlns:c15="http://schemas.microsoft.com/office/drawing/2012/chart" uri="{CE6537A1-D6FC-4f65-9D91-7224C49458BB}"/>
                <c:ext xmlns:c16="http://schemas.microsoft.com/office/drawing/2014/chart" uri="{C3380CC4-5D6E-409C-BE32-E72D297353CC}">
                  <c16:uniqueId val="{00000054-BCBE-47FE-A5C8-AD0F3BFFC411}"/>
                </c:ext>
              </c:extLst>
            </c:dLbl>
            <c:dLbl>
              <c:idx val="75"/>
              <c:delete val="1"/>
              <c:extLst>
                <c:ext xmlns:c15="http://schemas.microsoft.com/office/drawing/2012/chart" uri="{CE6537A1-D6FC-4f65-9D91-7224C49458BB}"/>
                <c:ext xmlns:c16="http://schemas.microsoft.com/office/drawing/2014/chart" uri="{C3380CC4-5D6E-409C-BE32-E72D297353CC}">
                  <c16:uniqueId val="{00000055-BCBE-47FE-A5C8-AD0F3BFFC411}"/>
                </c:ext>
              </c:extLst>
            </c:dLbl>
            <c:dLbl>
              <c:idx val="76"/>
              <c:delete val="1"/>
              <c:extLst>
                <c:ext xmlns:c15="http://schemas.microsoft.com/office/drawing/2012/chart" uri="{CE6537A1-D6FC-4f65-9D91-7224C49458BB}"/>
                <c:ext xmlns:c16="http://schemas.microsoft.com/office/drawing/2014/chart" uri="{C3380CC4-5D6E-409C-BE32-E72D297353CC}">
                  <c16:uniqueId val="{00000056-BCBE-47FE-A5C8-AD0F3BFFC411}"/>
                </c:ext>
              </c:extLst>
            </c:dLbl>
            <c:dLbl>
              <c:idx val="77"/>
              <c:delete val="1"/>
              <c:extLst>
                <c:ext xmlns:c15="http://schemas.microsoft.com/office/drawing/2012/chart" uri="{CE6537A1-D6FC-4f65-9D91-7224C49458BB}"/>
                <c:ext xmlns:c16="http://schemas.microsoft.com/office/drawing/2014/chart" uri="{C3380CC4-5D6E-409C-BE32-E72D297353CC}">
                  <c16:uniqueId val="{00000057-BCBE-47FE-A5C8-AD0F3BFFC411}"/>
                </c:ext>
              </c:extLst>
            </c:dLbl>
            <c:dLbl>
              <c:idx val="78"/>
              <c:delete val="1"/>
              <c:extLst>
                <c:ext xmlns:c15="http://schemas.microsoft.com/office/drawing/2012/chart" uri="{CE6537A1-D6FC-4f65-9D91-7224C49458BB}"/>
                <c:ext xmlns:c16="http://schemas.microsoft.com/office/drawing/2014/chart" uri="{C3380CC4-5D6E-409C-BE32-E72D297353CC}">
                  <c16:uniqueId val="{00000058-BCBE-47FE-A5C8-AD0F3BFFC411}"/>
                </c:ext>
              </c:extLst>
            </c:dLbl>
            <c:dLbl>
              <c:idx val="79"/>
              <c:delete val="1"/>
              <c:extLst>
                <c:ext xmlns:c15="http://schemas.microsoft.com/office/drawing/2012/chart" uri="{CE6537A1-D6FC-4f65-9D91-7224C49458BB}"/>
                <c:ext xmlns:c16="http://schemas.microsoft.com/office/drawing/2014/chart" uri="{C3380CC4-5D6E-409C-BE32-E72D297353CC}">
                  <c16:uniqueId val="{00000059-BCBE-47FE-A5C8-AD0F3BFFC411}"/>
                </c:ext>
              </c:extLst>
            </c:dLbl>
            <c:dLbl>
              <c:idx val="80"/>
              <c:delete val="1"/>
              <c:extLst>
                <c:ext xmlns:c15="http://schemas.microsoft.com/office/drawing/2012/chart" uri="{CE6537A1-D6FC-4f65-9D91-7224C49458BB}"/>
                <c:ext xmlns:c16="http://schemas.microsoft.com/office/drawing/2014/chart" uri="{C3380CC4-5D6E-409C-BE32-E72D297353CC}">
                  <c16:uniqueId val="{0000005A-BCBE-47FE-A5C8-AD0F3BFFC411}"/>
                </c:ext>
              </c:extLst>
            </c:dLbl>
            <c:dLbl>
              <c:idx val="81"/>
              <c:delete val="1"/>
              <c:extLst>
                <c:ext xmlns:c15="http://schemas.microsoft.com/office/drawing/2012/chart" uri="{CE6537A1-D6FC-4f65-9D91-7224C49458BB}"/>
                <c:ext xmlns:c16="http://schemas.microsoft.com/office/drawing/2014/chart" uri="{C3380CC4-5D6E-409C-BE32-E72D297353CC}">
                  <c16:uniqueId val="{0000005B-BCBE-47FE-A5C8-AD0F3BFFC411}"/>
                </c:ext>
              </c:extLst>
            </c:dLbl>
            <c:dLbl>
              <c:idx val="82"/>
              <c:delete val="1"/>
              <c:extLst>
                <c:ext xmlns:c15="http://schemas.microsoft.com/office/drawing/2012/chart" uri="{CE6537A1-D6FC-4f65-9D91-7224C49458BB}"/>
                <c:ext xmlns:c16="http://schemas.microsoft.com/office/drawing/2014/chart" uri="{C3380CC4-5D6E-409C-BE32-E72D297353CC}">
                  <c16:uniqueId val="{0000005C-BCBE-47FE-A5C8-AD0F3BFFC411}"/>
                </c:ext>
              </c:extLst>
            </c:dLbl>
            <c:dLbl>
              <c:idx val="83"/>
              <c:delete val="1"/>
              <c:extLst>
                <c:ext xmlns:c15="http://schemas.microsoft.com/office/drawing/2012/chart" uri="{CE6537A1-D6FC-4f65-9D91-7224C49458BB}"/>
                <c:ext xmlns:c16="http://schemas.microsoft.com/office/drawing/2014/chart" uri="{C3380CC4-5D6E-409C-BE32-E72D297353CC}">
                  <c16:uniqueId val="{0000005D-BCBE-47FE-A5C8-AD0F3BFFC411}"/>
                </c:ext>
              </c:extLst>
            </c:dLbl>
            <c:dLbl>
              <c:idx val="84"/>
              <c:delete val="1"/>
              <c:extLst>
                <c:ext xmlns:c15="http://schemas.microsoft.com/office/drawing/2012/chart" uri="{CE6537A1-D6FC-4f65-9D91-7224C49458BB}"/>
                <c:ext xmlns:c16="http://schemas.microsoft.com/office/drawing/2014/chart" uri="{C3380CC4-5D6E-409C-BE32-E72D297353CC}">
                  <c16:uniqueId val="{0000005E-BCBE-47FE-A5C8-AD0F3BFFC411}"/>
                </c:ext>
              </c:extLst>
            </c:dLbl>
            <c:dLbl>
              <c:idx val="85"/>
              <c:delete val="1"/>
              <c:extLst>
                <c:ext xmlns:c15="http://schemas.microsoft.com/office/drawing/2012/chart" uri="{CE6537A1-D6FC-4f65-9D91-7224C49458BB}"/>
                <c:ext xmlns:c16="http://schemas.microsoft.com/office/drawing/2014/chart" uri="{C3380CC4-5D6E-409C-BE32-E72D297353CC}">
                  <c16:uniqueId val="{0000005F-BCBE-47FE-A5C8-AD0F3BFFC411}"/>
                </c:ext>
              </c:extLst>
            </c:dLbl>
            <c:dLbl>
              <c:idx val="86"/>
              <c:delete val="1"/>
              <c:extLst>
                <c:ext xmlns:c15="http://schemas.microsoft.com/office/drawing/2012/chart" uri="{CE6537A1-D6FC-4f65-9D91-7224C49458BB}"/>
                <c:ext xmlns:c16="http://schemas.microsoft.com/office/drawing/2014/chart" uri="{C3380CC4-5D6E-409C-BE32-E72D297353CC}">
                  <c16:uniqueId val="{00000060-BCBE-47FE-A5C8-AD0F3BFFC411}"/>
                </c:ext>
              </c:extLst>
            </c:dLbl>
            <c:dLbl>
              <c:idx val="87"/>
              <c:delete val="1"/>
              <c:extLst>
                <c:ext xmlns:c15="http://schemas.microsoft.com/office/drawing/2012/chart" uri="{CE6537A1-D6FC-4f65-9D91-7224C49458BB}"/>
                <c:ext xmlns:c16="http://schemas.microsoft.com/office/drawing/2014/chart" uri="{C3380CC4-5D6E-409C-BE32-E72D297353CC}">
                  <c16:uniqueId val="{00000061-BCBE-47FE-A5C8-AD0F3BFFC411}"/>
                </c:ext>
              </c:extLst>
            </c:dLbl>
            <c:dLbl>
              <c:idx val="88"/>
              <c:delete val="1"/>
              <c:extLst>
                <c:ext xmlns:c15="http://schemas.microsoft.com/office/drawing/2012/chart" uri="{CE6537A1-D6FC-4f65-9D91-7224C49458BB}"/>
                <c:ext xmlns:c16="http://schemas.microsoft.com/office/drawing/2014/chart" uri="{C3380CC4-5D6E-409C-BE32-E72D297353CC}">
                  <c16:uniqueId val="{00000062-BCBE-47FE-A5C8-AD0F3BFFC411}"/>
                </c:ext>
              </c:extLst>
            </c:dLbl>
            <c:dLbl>
              <c:idx val="89"/>
              <c:delete val="1"/>
              <c:extLst>
                <c:ext xmlns:c15="http://schemas.microsoft.com/office/drawing/2012/chart" uri="{CE6537A1-D6FC-4f65-9D91-7224C49458BB}"/>
                <c:ext xmlns:c16="http://schemas.microsoft.com/office/drawing/2014/chart" uri="{C3380CC4-5D6E-409C-BE32-E72D297353CC}">
                  <c16:uniqueId val="{00000063-BCBE-47FE-A5C8-AD0F3BFFC411}"/>
                </c:ext>
              </c:extLst>
            </c:dLbl>
            <c:dLbl>
              <c:idx val="90"/>
              <c:delete val="1"/>
              <c:extLst>
                <c:ext xmlns:c15="http://schemas.microsoft.com/office/drawing/2012/chart" uri="{CE6537A1-D6FC-4f65-9D91-7224C49458BB}"/>
                <c:ext xmlns:c16="http://schemas.microsoft.com/office/drawing/2014/chart" uri="{C3380CC4-5D6E-409C-BE32-E72D297353CC}">
                  <c16:uniqueId val="{00000064-BCBE-47FE-A5C8-AD0F3BFFC411}"/>
                </c:ext>
              </c:extLst>
            </c:dLbl>
            <c:dLbl>
              <c:idx val="91"/>
              <c:delete val="1"/>
              <c:extLst>
                <c:ext xmlns:c15="http://schemas.microsoft.com/office/drawing/2012/chart" uri="{CE6537A1-D6FC-4f65-9D91-7224C49458BB}"/>
                <c:ext xmlns:c16="http://schemas.microsoft.com/office/drawing/2014/chart" uri="{C3380CC4-5D6E-409C-BE32-E72D297353CC}">
                  <c16:uniqueId val="{00000065-BCBE-47FE-A5C8-AD0F3BFFC411}"/>
                </c:ext>
              </c:extLst>
            </c:dLbl>
            <c:dLbl>
              <c:idx val="92"/>
              <c:delete val="1"/>
              <c:extLst>
                <c:ext xmlns:c15="http://schemas.microsoft.com/office/drawing/2012/chart" uri="{CE6537A1-D6FC-4f65-9D91-7224C49458BB}"/>
                <c:ext xmlns:c16="http://schemas.microsoft.com/office/drawing/2014/chart" uri="{C3380CC4-5D6E-409C-BE32-E72D297353CC}">
                  <c16:uniqueId val="{00000066-BCBE-47FE-A5C8-AD0F3BFFC411}"/>
                </c:ext>
              </c:extLst>
            </c:dLbl>
            <c:dLbl>
              <c:idx val="93"/>
              <c:delete val="1"/>
              <c:extLst>
                <c:ext xmlns:c15="http://schemas.microsoft.com/office/drawing/2012/chart" uri="{CE6537A1-D6FC-4f65-9D91-7224C49458BB}"/>
                <c:ext xmlns:c16="http://schemas.microsoft.com/office/drawing/2014/chart" uri="{C3380CC4-5D6E-409C-BE32-E72D297353CC}">
                  <c16:uniqueId val="{00000067-BCBE-47FE-A5C8-AD0F3BFFC411}"/>
                </c:ext>
              </c:extLst>
            </c:dLbl>
            <c:dLbl>
              <c:idx val="94"/>
              <c:delete val="1"/>
              <c:extLst>
                <c:ext xmlns:c15="http://schemas.microsoft.com/office/drawing/2012/chart" uri="{CE6537A1-D6FC-4f65-9D91-7224C49458BB}"/>
                <c:ext xmlns:c16="http://schemas.microsoft.com/office/drawing/2014/chart" uri="{C3380CC4-5D6E-409C-BE32-E72D297353CC}">
                  <c16:uniqueId val="{00000068-BCBE-47FE-A5C8-AD0F3BFFC411}"/>
                </c:ext>
              </c:extLst>
            </c:dLbl>
            <c:dLbl>
              <c:idx val="95"/>
              <c:delete val="1"/>
              <c:extLst>
                <c:ext xmlns:c15="http://schemas.microsoft.com/office/drawing/2012/chart" uri="{CE6537A1-D6FC-4f65-9D91-7224C49458BB}"/>
                <c:ext xmlns:c16="http://schemas.microsoft.com/office/drawing/2014/chart" uri="{C3380CC4-5D6E-409C-BE32-E72D297353CC}">
                  <c16:uniqueId val="{00000069-BCBE-47FE-A5C8-AD0F3BFFC411}"/>
                </c:ext>
              </c:extLst>
            </c:dLbl>
            <c:dLbl>
              <c:idx val="96"/>
              <c:delete val="1"/>
              <c:extLst>
                <c:ext xmlns:c15="http://schemas.microsoft.com/office/drawing/2012/chart" uri="{CE6537A1-D6FC-4f65-9D91-7224C49458BB}"/>
                <c:ext xmlns:c16="http://schemas.microsoft.com/office/drawing/2014/chart" uri="{C3380CC4-5D6E-409C-BE32-E72D297353CC}">
                  <c16:uniqueId val="{0000006A-BCBE-47FE-A5C8-AD0F3BFFC411}"/>
                </c:ext>
              </c:extLst>
            </c:dLbl>
            <c:dLbl>
              <c:idx val="97"/>
              <c:delete val="1"/>
              <c:extLst>
                <c:ext xmlns:c15="http://schemas.microsoft.com/office/drawing/2012/chart" uri="{CE6537A1-D6FC-4f65-9D91-7224C49458BB}"/>
                <c:ext xmlns:c16="http://schemas.microsoft.com/office/drawing/2014/chart" uri="{C3380CC4-5D6E-409C-BE32-E72D297353CC}">
                  <c16:uniqueId val="{0000006B-BCBE-47FE-A5C8-AD0F3BFFC411}"/>
                </c:ext>
              </c:extLst>
            </c:dLbl>
            <c:dLbl>
              <c:idx val="98"/>
              <c:delete val="1"/>
              <c:extLst>
                <c:ext xmlns:c15="http://schemas.microsoft.com/office/drawing/2012/chart" uri="{CE6537A1-D6FC-4f65-9D91-7224C49458BB}"/>
                <c:ext xmlns:c16="http://schemas.microsoft.com/office/drawing/2014/chart" uri="{C3380CC4-5D6E-409C-BE32-E72D297353CC}">
                  <c16:uniqueId val="{0000006C-BCBE-47FE-A5C8-AD0F3BFFC411}"/>
                </c:ext>
              </c:extLst>
            </c:dLbl>
            <c:dLbl>
              <c:idx val="99"/>
              <c:delete val="1"/>
              <c:extLst>
                <c:ext xmlns:c15="http://schemas.microsoft.com/office/drawing/2012/chart" uri="{CE6537A1-D6FC-4f65-9D91-7224C49458BB}"/>
                <c:ext xmlns:c16="http://schemas.microsoft.com/office/drawing/2014/chart" uri="{C3380CC4-5D6E-409C-BE32-E72D297353CC}">
                  <c16:uniqueId val="{0000006D-BCBE-47FE-A5C8-AD0F3BFFC411}"/>
                </c:ext>
              </c:extLst>
            </c:dLbl>
            <c:dLbl>
              <c:idx val="100"/>
              <c:delete val="1"/>
              <c:extLst>
                <c:ext xmlns:c15="http://schemas.microsoft.com/office/drawing/2012/chart" uri="{CE6537A1-D6FC-4f65-9D91-7224C49458BB}"/>
                <c:ext xmlns:c16="http://schemas.microsoft.com/office/drawing/2014/chart" uri="{C3380CC4-5D6E-409C-BE32-E72D297353CC}">
                  <c16:uniqueId val="{0000006E-BCBE-47FE-A5C8-AD0F3BFFC411}"/>
                </c:ext>
              </c:extLst>
            </c:dLbl>
            <c:dLbl>
              <c:idx val="101"/>
              <c:delete val="1"/>
              <c:extLst>
                <c:ext xmlns:c15="http://schemas.microsoft.com/office/drawing/2012/chart" uri="{CE6537A1-D6FC-4f65-9D91-7224C49458BB}"/>
                <c:ext xmlns:c16="http://schemas.microsoft.com/office/drawing/2014/chart" uri="{C3380CC4-5D6E-409C-BE32-E72D297353CC}">
                  <c16:uniqueId val="{0000006F-BCBE-47FE-A5C8-AD0F3BFFC411}"/>
                </c:ext>
              </c:extLst>
            </c:dLbl>
            <c:dLbl>
              <c:idx val="102"/>
              <c:delete val="1"/>
              <c:extLst>
                <c:ext xmlns:c15="http://schemas.microsoft.com/office/drawing/2012/chart" uri="{CE6537A1-D6FC-4f65-9D91-7224C49458BB}"/>
                <c:ext xmlns:c16="http://schemas.microsoft.com/office/drawing/2014/chart" uri="{C3380CC4-5D6E-409C-BE32-E72D297353CC}">
                  <c16:uniqueId val="{00000070-BCBE-47FE-A5C8-AD0F3BFFC411}"/>
                </c:ext>
              </c:extLst>
            </c:dLbl>
            <c:dLbl>
              <c:idx val="103"/>
              <c:delete val="1"/>
              <c:extLst>
                <c:ext xmlns:c15="http://schemas.microsoft.com/office/drawing/2012/chart" uri="{CE6537A1-D6FC-4f65-9D91-7224C49458BB}"/>
                <c:ext xmlns:c16="http://schemas.microsoft.com/office/drawing/2014/chart" uri="{C3380CC4-5D6E-409C-BE32-E72D297353CC}">
                  <c16:uniqueId val="{00000071-BCBE-47FE-A5C8-AD0F3BFFC411}"/>
                </c:ext>
              </c:extLst>
            </c:dLbl>
            <c:dLbl>
              <c:idx val="104"/>
              <c:delete val="1"/>
              <c:extLst>
                <c:ext xmlns:c15="http://schemas.microsoft.com/office/drawing/2012/chart" uri="{CE6537A1-D6FC-4f65-9D91-7224C49458BB}"/>
                <c:ext xmlns:c16="http://schemas.microsoft.com/office/drawing/2014/chart" uri="{C3380CC4-5D6E-409C-BE32-E72D297353CC}">
                  <c16:uniqueId val="{00000072-BCBE-47FE-A5C8-AD0F3BFFC411}"/>
                </c:ext>
              </c:extLst>
            </c:dLbl>
            <c:dLbl>
              <c:idx val="105"/>
              <c:delete val="1"/>
              <c:extLst>
                <c:ext xmlns:c15="http://schemas.microsoft.com/office/drawing/2012/chart" uri="{CE6537A1-D6FC-4f65-9D91-7224C49458BB}"/>
                <c:ext xmlns:c16="http://schemas.microsoft.com/office/drawing/2014/chart" uri="{C3380CC4-5D6E-409C-BE32-E72D297353CC}">
                  <c16:uniqueId val="{00000073-BCBE-47FE-A5C8-AD0F3BFFC411}"/>
                </c:ext>
              </c:extLst>
            </c:dLbl>
            <c:dLbl>
              <c:idx val="106"/>
              <c:delete val="1"/>
              <c:extLst>
                <c:ext xmlns:c15="http://schemas.microsoft.com/office/drawing/2012/chart" uri="{CE6537A1-D6FC-4f65-9D91-7224C49458BB}"/>
                <c:ext xmlns:c16="http://schemas.microsoft.com/office/drawing/2014/chart" uri="{C3380CC4-5D6E-409C-BE32-E72D297353CC}">
                  <c16:uniqueId val="{00000074-BCBE-47FE-A5C8-AD0F3BFFC411}"/>
                </c:ext>
              </c:extLst>
            </c:dLbl>
            <c:dLbl>
              <c:idx val="107"/>
              <c:delete val="1"/>
              <c:extLst>
                <c:ext xmlns:c15="http://schemas.microsoft.com/office/drawing/2012/chart" uri="{CE6537A1-D6FC-4f65-9D91-7224C49458BB}"/>
                <c:ext xmlns:c16="http://schemas.microsoft.com/office/drawing/2014/chart" uri="{C3380CC4-5D6E-409C-BE32-E72D297353CC}">
                  <c16:uniqueId val="{00000075-BCBE-47FE-A5C8-AD0F3BFFC411}"/>
                </c:ext>
              </c:extLst>
            </c:dLbl>
            <c:dLbl>
              <c:idx val="108"/>
              <c:delete val="1"/>
              <c:extLst>
                <c:ext xmlns:c15="http://schemas.microsoft.com/office/drawing/2012/chart" uri="{CE6537A1-D6FC-4f65-9D91-7224C49458BB}"/>
                <c:ext xmlns:c16="http://schemas.microsoft.com/office/drawing/2014/chart" uri="{C3380CC4-5D6E-409C-BE32-E72D297353CC}">
                  <c16:uniqueId val="{00000076-BCBE-47FE-A5C8-AD0F3BFFC411}"/>
                </c:ext>
              </c:extLst>
            </c:dLbl>
            <c:dLbl>
              <c:idx val="109"/>
              <c:delete val="1"/>
              <c:extLst>
                <c:ext xmlns:c15="http://schemas.microsoft.com/office/drawing/2012/chart" uri="{CE6537A1-D6FC-4f65-9D91-7224C49458BB}"/>
                <c:ext xmlns:c16="http://schemas.microsoft.com/office/drawing/2014/chart" uri="{C3380CC4-5D6E-409C-BE32-E72D297353CC}">
                  <c16:uniqueId val="{00000077-BCBE-47FE-A5C8-AD0F3BFFC411}"/>
                </c:ext>
              </c:extLst>
            </c:dLbl>
            <c:dLbl>
              <c:idx val="110"/>
              <c:delete val="1"/>
              <c:extLst>
                <c:ext xmlns:c15="http://schemas.microsoft.com/office/drawing/2012/chart" uri="{CE6537A1-D6FC-4f65-9D91-7224C49458BB}"/>
                <c:ext xmlns:c16="http://schemas.microsoft.com/office/drawing/2014/chart" uri="{C3380CC4-5D6E-409C-BE32-E72D297353CC}">
                  <c16:uniqueId val="{00000078-BCBE-47FE-A5C8-AD0F3BFFC411}"/>
                </c:ext>
              </c:extLst>
            </c:dLbl>
            <c:dLbl>
              <c:idx val="111"/>
              <c:delete val="1"/>
              <c:extLst>
                <c:ext xmlns:c15="http://schemas.microsoft.com/office/drawing/2012/chart" uri="{CE6537A1-D6FC-4f65-9D91-7224C49458BB}"/>
                <c:ext xmlns:c16="http://schemas.microsoft.com/office/drawing/2014/chart" uri="{C3380CC4-5D6E-409C-BE32-E72D297353CC}">
                  <c16:uniqueId val="{00000079-BCBE-47FE-A5C8-AD0F3BFFC411}"/>
                </c:ext>
              </c:extLst>
            </c:dLbl>
            <c:dLbl>
              <c:idx val="112"/>
              <c:delete val="1"/>
              <c:extLst>
                <c:ext xmlns:c15="http://schemas.microsoft.com/office/drawing/2012/chart" uri="{CE6537A1-D6FC-4f65-9D91-7224C49458BB}"/>
                <c:ext xmlns:c16="http://schemas.microsoft.com/office/drawing/2014/chart" uri="{C3380CC4-5D6E-409C-BE32-E72D297353CC}">
                  <c16:uniqueId val="{0000007A-BCBE-47FE-A5C8-AD0F3BFFC411}"/>
                </c:ext>
              </c:extLst>
            </c:dLbl>
            <c:dLbl>
              <c:idx val="113"/>
              <c:delete val="1"/>
              <c:extLst>
                <c:ext xmlns:c15="http://schemas.microsoft.com/office/drawing/2012/chart" uri="{CE6537A1-D6FC-4f65-9D91-7224C49458BB}"/>
                <c:ext xmlns:c16="http://schemas.microsoft.com/office/drawing/2014/chart" uri="{C3380CC4-5D6E-409C-BE32-E72D297353CC}">
                  <c16:uniqueId val="{0000007B-BCBE-47FE-A5C8-AD0F3BFFC411}"/>
                </c:ext>
              </c:extLst>
            </c:dLbl>
            <c:dLbl>
              <c:idx val="114"/>
              <c:delete val="1"/>
              <c:extLst>
                <c:ext xmlns:c15="http://schemas.microsoft.com/office/drawing/2012/chart" uri="{CE6537A1-D6FC-4f65-9D91-7224C49458BB}"/>
                <c:ext xmlns:c16="http://schemas.microsoft.com/office/drawing/2014/chart" uri="{C3380CC4-5D6E-409C-BE32-E72D297353CC}">
                  <c16:uniqueId val="{0000007C-BCBE-47FE-A5C8-AD0F3BFFC411}"/>
                </c:ext>
              </c:extLst>
            </c:dLbl>
            <c:dLbl>
              <c:idx val="115"/>
              <c:delete val="1"/>
              <c:extLst>
                <c:ext xmlns:c15="http://schemas.microsoft.com/office/drawing/2012/chart" uri="{CE6537A1-D6FC-4f65-9D91-7224C49458BB}"/>
                <c:ext xmlns:c16="http://schemas.microsoft.com/office/drawing/2014/chart" uri="{C3380CC4-5D6E-409C-BE32-E72D297353CC}">
                  <c16:uniqueId val="{0000007D-BCBE-47FE-A5C8-AD0F3BFFC411}"/>
                </c:ext>
              </c:extLst>
            </c:dLbl>
            <c:dLbl>
              <c:idx val="116"/>
              <c:delete val="1"/>
              <c:extLst>
                <c:ext xmlns:c15="http://schemas.microsoft.com/office/drawing/2012/chart" uri="{CE6537A1-D6FC-4f65-9D91-7224C49458BB}"/>
                <c:ext xmlns:c16="http://schemas.microsoft.com/office/drawing/2014/chart" uri="{C3380CC4-5D6E-409C-BE32-E72D297353CC}">
                  <c16:uniqueId val="{0000007E-BCBE-47FE-A5C8-AD0F3BFFC411}"/>
                </c:ext>
              </c:extLst>
            </c:dLbl>
            <c:dLbl>
              <c:idx val="117"/>
              <c:delete val="1"/>
              <c:extLst>
                <c:ext xmlns:c15="http://schemas.microsoft.com/office/drawing/2012/chart" uri="{CE6537A1-D6FC-4f65-9D91-7224C49458BB}"/>
                <c:ext xmlns:c16="http://schemas.microsoft.com/office/drawing/2014/chart" uri="{C3380CC4-5D6E-409C-BE32-E72D297353CC}">
                  <c16:uniqueId val="{0000007F-BCBE-47FE-A5C8-AD0F3BFFC411}"/>
                </c:ext>
              </c:extLst>
            </c:dLbl>
            <c:dLbl>
              <c:idx val="118"/>
              <c:delete val="1"/>
              <c:extLst>
                <c:ext xmlns:c15="http://schemas.microsoft.com/office/drawing/2012/chart" uri="{CE6537A1-D6FC-4f65-9D91-7224C49458BB}"/>
                <c:ext xmlns:c16="http://schemas.microsoft.com/office/drawing/2014/chart" uri="{C3380CC4-5D6E-409C-BE32-E72D297353CC}">
                  <c16:uniqueId val="{00000080-BCBE-47FE-A5C8-AD0F3BFFC411}"/>
                </c:ext>
              </c:extLst>
            </c:dLbl>
            <c:dLbl>
              <c:idx val="119"/>
              <c:delete val="1"/>
              <c:extLst>
                <c:ext xmlns:c15="http://schemas.microsoft.com/office/drawing/2012/chart" uri="{CE6537A1-D6FC-4f65-9D91-7224C49458BB}"/>
                <c:ext xmlns:c16="http://schemas.microsoft.com/office/drawing/2014/chart" uri="{C3380CC4-5D6E-409C-BE32-E72D297353CC}">
                  <c16:uniqueId val="{00000081-BCBE-47FE-A5C8-AD0F3BFFC411}"/>
                </c:ext>
              </c:extLst>
            </c:dLbl>
            <c:dLbl>
              <c:idx val="120"/>
              <c:delete val="1"/>
              <c:extLst>
                <c:ext xmlns:c15="http://schemas.microsoft.com/office/drawing/2012/chart" uri="{CE6537A1-D6FC-4f65-9D91-7224C49458BB}"/>
                <c:ext xmlns:c16="http://schemas.microsoft.com/office/drawing/2014/chart" uri="{C3380CC4-5D6E-409C-BE32-E72D297353CC}">
                  <c16:uniqueId val="{00000082-BCBE-47FE-A5C8-AD0F3BFFC411}"/>
                </c:ext>
              </c:extLst>
            </c:dLbl>
            <c:dLbl>
              <c:idx val="121"/>
              <c:delete val="1"/>
              <c:extLst>
                <c:ext xmlns:c15="http://schemas.microsoft.com/office/drawing/2012/chart" uri="{CE6537A1-D6FC-4f65-9D91-7224C49458BB}"/>
                <c:ext xmlns:c16="http://schemas.microsoft.com/office/drawing/2014/chart" uri="{C3380CC4-5D6E-409C-BE32-E72D297353CC}">
                  <c16:uniqueId val="{00000083-BCBE-47FE-A5C8-AD0F3BFFC411}"/>
                </c:ext>
              </c:extLst>
            </c:dLbl>
            <c:dLbl>
              <c:idx val="122"/>
              <c:delete val="1"/>
              <c:extLst>
                <c:ext xmlns:c15="http://schemas.microsoft.com/office/drawing/2012/chart" uri="{CE6537A1-D6FC-4f65-9D91-7224C49458BB}"/>
                <c:ext xmlns:c16="http://schemas.microsoft.com/office/drawing/2014/chart" uri="{C3380CC4-5D6E-409C-BE32-E72D297353CC}">
                  <c16:uniqueId val="{00000084-BCBE-47FE-A5C8-AD0F3BFFC411}"/>
                </c:ext>
              </c:extLst>
            </c:dLbl>
            <c:dLbl>
              <c:idx val="123"/>
              <c:delete val="1"/>
              <c:extLst>
                <c:ext xmlns:c15="http://schemas.microsoft.com/office/drawing/2012/chart" uri="{CE6537A1-D6FC-4f65-9D91-7224C49458BB}"/>
                <c:ext xmlns:c16="http://schemas.microsoft.com/office/drawing/2014/chart" uri="{C3380CC4-5D6E-409C-BE32-E72D297353CC}">
                  <c16:uniqueId val="{00000085-BCBE-47FE-A5C8-AD0F3BFFC411}"/>
                </c:ext>
              </c:extLst>
            </c:dLbl>
            <c:dLbl>
              <c:idx val="124"/>
              <c:delete val="1"/>
              <c:extLst>
                <c:ext xmlns:c15="http://schemas.microsoft.com/office/drawing/2012/chart" uri="{CE6537A1-D6FC-4f65-9D91-7224C49458BB}"/>
                <c:ext xmlns:c16="http://schemas.microsoft.com/office/drawing/2014/chart" uri="{C3380CC4-5D6E-409C-BE32-E72D297353CC}">
                  <c16:uniqueId val="{00000086-BCBE-47FE-A5C8-AD0F3BFFC411}"/>
                </c:ext>
              </c:extLst>
            </c:dLbl>
            <c:dLbl>
              <c:idx val="125"/>
              <c:delete val="1"/>
              <c:extLst>
                <c:ext xmlns:c15="http://schemas.microsoft.com/office/drawing/2012/chart" uri="{CE6537A1-D6FC-4f65-9D91-7224C49458BB}"/>
                <c:ext xmlns:c16="http://schemas.microsoft.com/office/drawing/2014/chart" uri="{C3380CC4-5D6E-409C-BE32-E72D297353CC}">
                  <c16:uniqueId val="{00000087-BCBE-47FE-A5C8-AD0F3BFFC411}"/>
                </c:ext>
              </c:extLst>
            </c:dLbl>
            <c:dLbl>
              <c:idx val="126"/>
              <c:delete val="1"/>
              <c:extLst>
                <c:ext xmlns:c15="http://schemas.microsoft.com/office/drawing/2012/chart" uri="{CE6537A1-D6FC-4f65-9D91-7224C49458BB}"/>
                <c:ext xmlns:c16="http://schemas.microsoft.com/office/drawing/2014/chart" uri="{C3380CC4-5D6E-409C-BE32-E72D297353CC}">
                  <c16:uniqueId val="{00000088-BCBE-47FE-A5C8-AD0F3BFFC411}"/>
                </c:ext>
              </c:extLst>
            </c:dLbl>
            <c:dLbl>
              <c:idx val="127"/>
              <c:delete val="1"/>
              <c:extLst>
                <c:ext xmlns:c15="http://schemas.microsoft.com/office/drawing/2012/chart" uri="{CE6537A1-D6FC-4f65-9D91-7224C49458BB}"/>
                <c:ext xmlns:c16="http://schemas.microsoft.com/office/drawing/2014/chart" uri="{C3380CC4-5D6E-409C-BE32-E72D297353CC}">
                  <c16:uniqueId val="{00000089-BCBE-47FE-A5C8-AD0F3BFFC411}"/>
                </c:ext>
              </c:extLst>
            </c:dLbl>
            <c:dLbl>
              <c:idx val="128"/>
              <c:delete val="1"/>
              <c:extLst>
                <c:ext xmlns:c15="http://schemas.microsoft.com/office/drawing/2012/chart" uri="{CE6537A1-D6FC-4f65-9D91-7224C49458BB}"/>
                <c:ext xmlns:c16="http://schemas.microsoft.com/office/drawing/2014/chart" uri="{C3380CC4-5D6E-409C-BE32-E72D297353CC}">
                  <c16:uniqueId val="{0000008A-BCBE-47FE-A5C8-AD0F3BFFC411}"/>
                </c:ext>
              </c:extLst>
            </c:dLbl>
            <c:dLbl>
              <c:idx val="129"/>
              <c:delete val="1"/>
              <c:extLst>
                <c:ext xmlns:c15="http://schemas.microsoft.com/office/drawing/2012/chart" uri="{CE6537A1-D6FC-4f65-9D91-7224C49458BB}"/>
                <c:ext xmlns:c16="http://schemas.microsoft.com/office/drawing/2014/chart" uri="{C3380CC4-5D6E-409C-BE32-E72D297353CC}">
                  <c16:uniqueId val="{0000008B-BCBE-47FE-A5C8-AD0F3BFFC411}"/>
                </c:ext>
              </c:extLst>
            </c:dLbl>
            <c:dLbl>
              <c:idx val="130"/>
              <c:delete val="1"/>
              <c:extLst>
                <c:ext xmlns:c15="http://schemas.microsoft.com/office/drawing/2012/chart" uri="{CE6537A1-D6FC-4f65-9D91-7224C49458BB}"/>
                <c:ext xmlns:c16="http://schemas.microsoft.com/office/drawing/2014/chart" uri="{C3380CC4-5D6E-409C-BE32-E72D297353CC}">
                  <c16:uniqueId val="{0000008C-BCBE-47FE-A5C8-AD0F3BFFC411}"/>
                </c:ext>
              </c:extLst>
            </c:dLbl>
            <c:dLbl>
              <c:idx val="131"/>
              <c:delete val="1"/>
              <c:extLst>
                <c:ext xmlns:c15="http://schemas.microsoft.com/office/drawing/2012/chart" uri="{CE6537A1-D6FC-4f65-9D91-7224C49458BB}"/>
                <c:ext xmlns:c16="http://schemas.microsoft.com/office/drawing/2014/chart" uri="{C3380CC4-5D6E-409C-BE32-E72D297353CC}">
                  <c16:uniqueId val="{0000008D-BCBE-47FE-A5C8-AD0F3BFFC411}"/>
                </c:ext>
              </c:extLst>
            </c:dLbl>
            <c:dLbl>
              <c:idx val="132"/>
              <c:delete val="1"/>
              <c:extLst>
                <c:ext xmlns:c15="http://schemas.microsoft.com/office/drawing/2012/chart" uri="{CE6537A1-D6FC-4f65-9D91-7224C49458BB}"/>
                <c:ext xmlns:c16="http://schemas.microsoft.com/office/drawing/2014/chart" uri="{C3380CC4-5D6E-409C-BE32-E72D297353CC}">
                  <c16:uniqueId val="{0000008E-BCBE-47FE-A5C8-AD0F3BFFC411}"/>
                </c:ext>
              </c:extLst>
            </c:dLbl>
            <c:dLbl>
              <c:idx val="133"/>
              <c:delete val="1"/>
              <c:extLst>
                <c:ext xmlns:c15="http://schemas.microsoft.com/office/drawing/2012/chart" uri="{CE6537A1-D6FC-4f65-9D91-7224C49458BB}"/>
                <c:ext xmlns:c16="http://schemas.microsoft.com/office/drawing/2014/chart" uri="{C3380CC4-5D6E-409C-BE32-E72D297353CC}">
                  <c16:uniqueId val="{0000008F-BCBE-47FE-A5C8-AD0F3BFFC411}"/>
                </c:ext>
              </c:extLst>
            </c:dLbl>
            <c:dLbl>
              <c:idx val="134"/>
              <c:delete val="1"/>
              <c:extLst>
                <c:ext xmlns:c15="http://schemas.microsoft.com/office/drawing/2012/chart" uri="{CE6537A1-D6FC-4f65-9D91-7224C49458BB}"/>
                <c:ext xmlns:c16="http://schemas.microsoft.com/office/drawing/2014/chart" uri="{C3380CC4-5D6E-409C-BE32-E72D297353CC}">
                  <c16:uniqueId val="{00000090-BCBE-47FE-A5C8-AD0F3BFFC411}"/>
                </c:ext>
              </c:extLst>
            </c:dLbl>
            <c:dLbl>
              <c:idx val="135"/>
              <c:delete val="1"/>
              <c:extLst>
                <c:ext xmlns:c15="http://schemas.microsoft.com/office/drawing/2012/chart" uri="{CE6537A1-D6FC-4f65-9D91-7224C49458BB}"/>
                <c:ext xmlns:c16="http://schemas.microsoft.com/office/drawing/2014/chart" uri="{C3380CC4-5D6E-409C-BE32-E72D297353CC}">
                  <c16:uniqueId val="{00000091-BCBE-47FE-A5C8-AD0F3BFFC411}"/>
                </c:ext>
              </c:extLst>
            </c:dLbl>
            <c:dLbl>
              <c:idx val="136"/>
              <c:delete val="1"/>
              <c:extLst>
                <c:ext xmlns:c15="http://schemas.microsoft.com/office/drawing/2012/chart" uri="{CE6537A1-D6FC-4f65-9D91-7224C49458BB}"/>
                <c:ext xmlns:c16="http://schemas.microsoft.com/office/drawing/2014/chart" uri="{C3380CC4-5D6E-409C-BE32-E72D297353CC}">
                  <c16:uniqueId val="{00000092-BCBE-47FE-A5C8-AD0F3BFFC411}"/>
                </c:ext>
              </c:extLst>
            </c:dLbl>
            <c:dLbl>
              <c:idx val="137"/>
              <c:delete val="1"/>
              <c:extLst>
                <c:ext xmlns:c15="http://schemas.microsoft.com/office/drawing/2012/chart" uri="{CE6537A1-D6FC-4f65-9D91-7224C49458BB}"/>
                <c:ext xmlns:c16="http://schemas.microsoft.com/office/drawing/2014/chart" uri="{C3380CC4-5D6E-409C-BE32-E72D297353CC}">
                  <c16:uniqueId val="{00000093-BCBE-47FE-A5C8-AD0F3BFFC411}"/>
                </c:ext>
              </c:extLst>
            </c:dLbl>
            <c:dLbl>
              <c:idx val="138"/>
              <c:delete val="1"/>
              <c:extLst>
                <c:ext xmlns:c15="http://schemas.microsoft.com/office/drawing/2012/chart" uri="{CE6537A1-D6FC-4f65-9D91-7224C49458BB}"/>
                <c:ext xmlns:c16="http://schemas.microsoft.com/office/drawing/2014/chart" uri="{C3380CC4-5D6E-409C-BE32-E72D297353CC}">
                  <c16:uniqueId val="{00000094-BCBE-47FE-A5C8-AD0F3BFFC411}"/>
                </c:ext>
              </c:extLst>
            </c:dLbl>
            <c:dLbl>
              <c:idx val="139"/>
              <c:delete val="1"/>
              <c:extLst>
                <c:ext xmlns:c15="http://schemas.microsoft.com/office/drawing/2012/chart" uri="{CE6537A1-D6FC-4f65-9D91-7224C49458BB}"/>
                <c:ext xmlns:c16="http://schemas.microsoft.com/office/drawing/2014/chart" uri="{C3380CC4-5D6E-409C-BE32-E72D297353CC}">
                  <c16:uniqueId val="{00000095-BCBE-47FE-A5C8-AD0F3BFFC411}"/>
                </c:ext>
              </c:extLst>
            </c:dLbl>
            <c:dLbl>
              <c:idx val="140"/>
              <c:delete val="1"/>
              <c:extLst>
                <c:ext xmlns:c15="http://schemas.microsoft.com/office/drawing/2012/chart" uri="{CE6537A1-D6FC-4f65-9D91-7224C49458BB}"/>
                <c:ext xmlns:c16="http://schemas.microsoft.com/office/drawing/2014/chart" uri="{C3380CC4-5D6E-409C-BE32-E72D297353CC}">
                  <c16:uniqueId val="{00000096-BCBE-47FE-A5C8-AD0F3BFFC411}"/>
                </c:ext>
              </c:extLst>
            </c:dLbl>
            <c:dLbl>
              <c:idx val="141"/>
              <c:layout>
                <c:manualLayout>
                  <c:x val="-0.12757418958993763"/>
                  <c:y val="-1.4028211409729202E-16"/>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97-BCBE-47FE-A5C8-AD0F3BFFC411}"/>
                </c:ext>
              </c:extLst>
            </c:dLbl>
            <c:dLbl>
              <c:idx val="142"/>
              <c:delete val="1"/>
              <c:extLst>
                <c:ext xmlns:c15="http://schemas.microsoft.com/office/drawing/2012/chart" uri="{CE6537A1-D6FC-4f65-9D91-7224C49458BB}"/>
                <c:ext xmlns:c16="http://schemas.microsoft.com/office/drawing/2014/chart" uri="{C3380CC4-5D6E-409C-BE32-E72D297353CC}">
                  <c16:uniqueId val="{00000098-BCBE-47FE-A5C8-AD0F3BFFC411}"/>
                </c:ext>
              </c:extLst>
            </c:dLbl>
            <c:dLbl>
              <c:idx val="143"/>
              <c:delete val="1"/>
              <c:extLst>
                <c:ext xmlns:c15="http://schemas.microsoft.com/office/drawing/2012/chart" uri="{CE6537A1-D6FC-4f65-9D91-7224C49458BB}"/>
                <c:ext xmlns:c16="http://schemas.microsoft.com/office/drawing/2014/chart" uri="{C3380CC4-5D6E-409C-BE32-E72D297353CC}">
                  <c16:uniqueId val="{00000099-BCBE-47FE-A5C8-AD0F3BFFC411}"/>
                </c:ext>
              </c:extLst>
            </c:dLbl>
            <c:dLbl>
              <c:idx val="144"/>
              <c:delete val="1"/>
              <c:extLst>
                <c:ext xmlns:c15="http://schemas.microsoft.com/office/drawing/2012/chart" uri="{CE6537A1-D6FC-4f65-9D91-7224C49458BB}"/>
                <c:ext xmlns:c16="http://schemas.microsoft.com/office/drawing/2014/chart" uri="{C3380CC4-5D6E-409C-BE32-E72D297353CC}">
                  <c16:uniqueId val="{0000009A-BCBE-47FE-A5C8-AD0F3BFFC411}"/>
                </c:ext>
              </c:extLst>
            </c:dLbl>
            <c:dLbl>
              <c:idx val="145"/>
              <c:delete val="1"/>
              <c:extLst>
                <c:ext xmlns:c15="http://schemas.microsoft.com/office/drawing/2012/chart" uri="{CE6537A1-D6FC-4f65-9D91-7224C49458BB}"/>
                <c:ext xmlns:c16="http://schemas.microsoft.com/office/drawing/2014/chart" uri="{C3380CC4-5D6E-409C-BE32-E72D297353CC}">
                  <c16:uniqueId val="{0000009B-BCBE-47FE-A5C8-AD0F3BFFC411}"/>
                </c:ext>
              </c:extLst>
            </c:dLbl>
            <c:dLbl>
              <c:idx val="146"/>
              <c:delete val="1"/>
              <c:extLst>
                <c:ext xmlns:c15="http://schemas.microsoft.com/office/drawing/2012/chart" uri="{CE6537A1-D6FC-4f65-9D91-7224C49458BB}"/>
                <c:ext xmlns:c16="http://schemas.microsoft.com/office/drawing/2014/chart" uri="{C3380CC4-5D6E-409C-BE32-E72D297353CC}">
                  <c16:uniqueId val="{0000009C-BCBE-47FE-A5C8-AD0F3BFFC411}"/>
                </c:ext>
              </c:extLst>
            </c:dLbl>
            <c:dLbl>
              <c:idx val="147"/>
              <c:delete val="1"/>
              <c:extLst>
                <c:ext xmlns:c15="http://schemas.microsoft.com/office/drawing/2012/chart" uri="{CE6537A1-D6FC-4f65-9D91-7224C49458BB}"/>
                <c:ext xmlns:c16="http://schemas.microsoft.com/office/drawing/2014/chart" uri="{C3380CC4-5D6E-409C-BE32-E72D297353CC}">
                  <c16:uniqueId val="{0000009D-BCBE-47FE-A5C8-AD0F3BFFC411}"/>
                </c:ext>
              </c:extLst>
            </c:dLbl>
            <c:dLbl>
              <c:idx val="148"/>
              <c:delete val="1"/>
              <c:extLst>
                <c:ext xmlns:c15="http://schemas.microsoft.com/office/drawing/2012/chart" uri="{CE6537A1-D6FC-4f65-9D91-7224C49458BB}"/>
                <c:ext xmlns:c16="http://schemas.microsoft.com/office/drawing/2014/chart" uri="{C3380CC4-5D6E-409C-BE32-E72D297353CC}">
                  <c16:uniqueId val="{0000009E-BCBE-47FE-A5C8-AD0F3BFFC411}"/>
                </c:ext>
              </c:extLst>
            </c:dLbl>
            <c:dLbl>
              <c:idx val="149"/>
              <c:delete val="1"/>
              <c:extLst>
                <c:ext xmlns:c15="http://schemas.microsoft.com/office/drawing/2012/chart" uri="{CE6537A1-D6FC-4f65-9D91-7224C49458BB}"/>
                <c:ext xmlns:c16="http://schemas.microsoft.com/office/drawing/2014/chart" uri="{C3380CC4-5D6E-409C-BE32-E72D297353CC}">
                  <c16:uniqueId val="{0000009F-BCBE-47FE-A5C8-AD0F3BFFC411}"/>
                </c:ext>
              </c:extLst>
            </c:dLbl>
            <c:dLbl>
              <c:idx val="150"/>
              <c:delete val="1"/>
              <c:extLst>
                <c:ext xmlns:c15="http://schemas.microsoft.com/office/drawing/2012/chart" uri="{CE6537A1-D6FC-4f65-9D91-7224C49458BB}"/>
                <c:ext xmlns:c16="http://schemas.microsoft.com/office/drawing/2014/chart" uri="{C3380CC4-5D6E-409C-BE32-E72D297353CC}">
                  <c16:uniqueId val="{000000A0-BCBE-47FE-A5C8-AD0F3BFFC411}"/>
                </c:ext>
              </c:extLst>
            </c:dLbl>
            <c:dLbl>
              <c:idx val="151"/>
              <c:delete val="1"/>
              <c:extLst>
                <c:ext xmlns:c15="http://schemas.microsoft.com/office/drawing/2012/chart" uri="{CE6537A1-D6FC-4f65-9D91-7224C49458BB}"/>
                <c:ext xmlns:c16="http://schemas.microsoft.com/office/drawing/2014/chart" uri="{C3380CC4-5D6E-409C-BE32-E72D297353CC}">
                  <c16:uniqueId val="{000000A1-BCBE-47FE-A5C8-AD0F3BFFC411}"/>
                </c:ext>
              </c:extLst>
            </c:dLbl>
            <c:dLbl>
              <c:idx val="152"/>
              <c:delete val="1"/>
              <c:extLst>
                <c:ext xmlns:c15="http://schemas.microsoft.com/office/drawing/2012/chart" uri="{CE6537A1-D6FC-4f65-9D91-7224C49458BB}"/>
                <c:ext xmlns:c16="http://schemas.microsoft.com/office/drawing/2014/chart" uri="{C3380CC4-5D6E-409C-BE32-E72D297353CC}">
                  <c16:uniqueId val="{000000A2-BCBE-47FE-A5C8-AD0F3BFFC411}"/>
                </c:ext>
              </c:extLst>
            </c:dLbl>
            <c:dLbl>
              <c:idx val="153"/>
              <c:delete val="1"/>
              <c:extLst>
                <c:ext xmlns:c15="http://schemas.microsoft.com/office/drawing/2012/chart" uri="{CE6537A1-D6FC-4f65-9D91-7224C49458BB}"/>
                <c:ext xmlns:c16="http://schemas.microsoft.com/office/drawing/2014/chart" uri="{C3380CC4-5D6E-409C-BE32-E72D297353CC}">
                  <c16:uniqueId val="{000000A3-BCBE-47FE-A5C8-AD0F3BFFC411}"/>
                </c:ext>
              </c:extLst>
            </c:dLbl>
            <c:dLbl>
              <c:idx val="154"/>
              <c:delete val="1"/>
              <c:extLst>
                <c:ext xmlns:c15="http://schemas.microsoft.com/office/drawing/2012/chart" uri="{CE6537A1-D6FC-4f65-9D91-7224C49458BB}"/>
                <c:ext xmlns:c16="http://schemas.microsoft.com/office/drawing/2014/chart" uri="{C3380CC4-5D6E-409C-BE32-E72D297353CC}">
                  <c16:uniqueId val="{000000A4-BCBE-47FE-A5C8-AD0F3BFFC411}"/>
                </c:ext>
              </c:extLst>
            </c:dLbl>
            <c:dLbl>
              <c:idx val="155"/>
              <c:delete val="1"/>
              <c:extLst>
                <c:ext xmlns:c15="http://schemas.microsoft.com/office/drawing/2012/chart" uri="{CE6537A1-D6FC-4f65-9D91-7224C49458BB}"/>
                <c:ext xmlns:c16="http://schemas.microsoft.com/office/drawing/2014/chart" uri="{C3380CC4-5D6E-409C-BE32-E72D297353CC}">
                  <c16:uniqueId val="{000000A5-BCBE-47FE-A5C8-AD0F3BFFC411}"/>
                </c:ext>
              </c:extLst>
            </c:dLbl>
            <c:dLbl>
              <c:idx val="156"/>
              <c:delete val="1"/>
              <c:extLst>
                <c:ext xmlns:c15="http://schemas.microsoft.com/office/drawing/2012/chart" uri="{CE6537A1-D6FC-4f65-9D91-7224C49458BB}"/>
                <c:ext xmlns:c16="http://schemas.microsoft.com/office/drawing/2014/chart" uri="{C3380CC4-5D6E-409C-BE32-E72D297353CC}">
                  <c16:uniqueId val="{000000A6-BCBE-47FE-A5C8-AD0F3BFFC411}"/>
                </c:ext>
              </c:extLst>
            </c:dLbl>
            <c:dLbl>
              <c:idx val="157"/>
              <c:delete val="1"/>
              <c:extLst>
                <c:ext xmlns:c15="http://schemas.microsoft.com/office/drawing/2012/chart" uri="{CE6537A1-D6FC-4f65-9D91-7224C49458BB}"/>
                <c:ext xmlns:c16="http://schemas.microsoft.com/office/drawing/2014/chart" uri="{C3380CC4-5D6E-409C-BE32-E72D297353CC}">
                  <c16:uniqueId val="{000000A7-BCBE-47FE-A5C8-AD0F3BFFC411}"/>
                </c:ext>
              </c:extLst>
            </c:dLbl>
            <c:dLbl>
              <c:idx val="158"/>
              <c:delete val="1"/>
              <c:extLst>
                <c:ext xmlns:c15="http://schemas.microsoft.com/office/drawing/2012/chart" uri="{CE6537A1-D6FC-4f65-9D91-7224C49458BB}"/>
                <c:ext xmlns:c16="http://schemas.microsoft.com/office/drawing/2014/chart" uri="{C3380CC4-5D6E-409C-BE32-E72D297353CC}">
                  <c16:uniqueId val="{000000A8-BCBE-47FE-A5C8-AD0F3BFFC411}"/>
                </c:ext>
              </c:extLst>
            </c:dLbl>
            <c:dLbl>
              <c:idx val="159"/>
              <c:delete val="1"/>
              <c:extLst>
                <c:ext xmlns:c15="http://schemas.microsoft.com/office/drawing/2012/chart" uri="{CE6537A1-D6FC-4f65-9D91-7224C49458BB}"/>
                <c:ext xmlns:c16="http://schemas.microsoft.com/office/drawing/2014/chart" uri="{C3380CC4-5D6E-409C-BE32-E72D297353CC}">
                  <c16:uniqueId val="{000000A9-BCBE-47FE-A5C8-AD0F3BFFC411}"/>
                </c:ext>
              </c:extLst>
            </c:dLbl>
            <c:dLbl>
              <c:idx val="160"/>
              <c:delete val="1"/>
              <c:extLst>
                <c:ext xmlns:c15="http://schemas.microsoft.com/office/drawing/2012/chart" uri="{CE6537A1-D6FC-4f65-9D91-7224C49458BB}"/>
                <c:ext xmlns:c16="http://schemas.microsoft.com/office/drawing/2014/chart" uri="{C3380CC4-5D6E-409C-BE32-E72D297353CC}">
                  <c16:uniqueId val="{000000AA-BCBE-47FE-A5C8-AD0F3BFFC411}"/>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'Global Indicators'!$B$35:$FF$35</c:f>
              <c:numCache>
                <c:formatCode>0.0</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numCache>
            </c:numRef>
          </c:val>
          <c:smooth val="0"/>
          <c:extLst>
            <c:ext xmlns:c16="http://schemas.microsoft.com/office/drawing/2014/chart" uri="{C3380CC4-5D6E-409C-BE32-E72D297353CC}">
              <c16:uniqueId val="{0000013E-8879-46FE-8E5D-CA84EEEDBCF4}"/>
            </c:ext>
          </c:extLst>
        </c:ser>
        <c:dLbls>
          <c:showLegendKey val="0"/>
          <c:showVal val="0"/>
          <c:showCatName val="0"/>
          <c:showSerName val="0"/>
          <c:showPercent val="0"/>
          <c:showBubbleSize val="0"/>
        </c:dLbls>
        <c:smooth val="0"/>
        <c:axId val="539337736"/>
        <c:axId val="539338720"/>
      </c:lineChart>
      <c:dateAx>
        <c:axId val="53933773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a-DK"/>
          </a:p>
        </c:txPr>
        <c:crossAx val="539338720"/>
        <c:crossesAt val="0"/>
        <c:auto val="0"/>
        <c:lblOffset val="100"/>
        <c:baseTimeUnit val="days"/>
        <c:minorUnit val="3"/>
      </c:dateAx>
      <c:valAx>
        <c:axId val="539338720"/>
        <c:scaling>
          <c:orientation val="minMax"/>
          <c:max val="1.6"/>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tx1">
                <a:lumMod val="15000"/>
                <a:lumOff val="85000"/>
                <a:alpha val="95000"/>
              </a:schemeClr>
            </a:solidFill>
          </a:ln>
          <a:effectLst/>
        </c:spPr>
        <c:txPr>
          <a:bodyPr rot="-6000000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da-DK"/>
          </a:p>
        </c:txPr>
        <c:crossAx val="539337736"/>
        <c:crosses val="autoZero"/>
        <c:crossBetween val="between"/>
      </c:valAx>
      <c:spPr>
        <a:solidFill>
          <a:schemeClr val="accent4">
            <a:lumMod val="40000"/>
            <a:lumOff val="60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75000"/>
      </a:schemeClr>
    </a:solidFill>
    <a:ln w="9525" cap="flat" cmpd="sng" algn="ctr">
      <a:solidFill>
        <a:schemeClr val="tx1">
          <a:lumMod val="15000"/>
          <a:lumOff val="85000"/>
        </a:schemeClr>
      </a:solidFill>
      <a:round/>
    </a:ln>
    <a:effectLst/>
  </c:spPr>
  <c:txPr>
    <a:bodyPr/>
    <a:lstStyle/>
    <a:p>
      <a:pPr>
        <a:defRPr>
          <a:solidFill>
            <a:schemeClr val="tx1">
              <a:lumMod val="75000"/>
              <a:lumOff val="25000"/>
            </a:schemeClr>
          </a:solidFill>
        </a:defRPr>
      </a:pPr>
      <a:endParaRPr lang="da-DK"/>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190501</xdr:colOff>
      <xdr:row>19</xdr:row>
      <xdr:rowOff>19050</xdr:rowOff>
    </xdr:from>
    <xdr:to>
      <xdr:col>14</xdr:col>
      <xdr:colOff>495301</xdr:colOff>
      <xdr:row>32</xdr:row>
      <xdr:rowOff>66675</xdr:rowOff>
    </xdr:to>
    <xdr:graphicFrame macro="">
      <xdr:nvGraphicFramePr>
        <xdr:cNvPr id="2" name="Chart 1043">
          <a:extLst>
            <a:ext uri="{FF2B5EF4-FFF2-40B4-BE49-F238E27FC236}">
              <a16:creationId xmlns:a16="http://schemas.microsoft.com/office/drawing/2014/main" id="{15BA1672-5720-4645-A145-03C421CB37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76200</xdr:colOff>
      <xdr:row>30</xdr:row>
      <xdr:rowOff>180975</xdr:rowOff>
    </xdr:from>
    <xdr:to>
      <xdr:col>12</xdr:col>
      <xdr:colOff>9524</xdr:colOff>
      <xdr:row>32</xdr:row>
      <xdr:rowOff>57150</xdr:rowOff>
    </xdr:to>
    <xdr:sp macro="" textlink="">
      <xdr:nvSpPr>
        <xdr:cNvPr id="3" name="Tekstboks 4">
          <a:extLst>
            <a:ext uri="{FF2B5EF4-FFF2-40B4-BE49-F238E27FC236}">
              <a16:creationId xmlns:a16="http://schemas.microsoft.com/office/drawing/2014/main" id="{3835053A-C303-4871-B089-86C6D51E5813}"/>
            </a:ext>
          </a:extLst>
        </xdr:cNvPr>
        <xdr:cNvSpPr txBox="1"/>
      </xdr:nvSpPr>
      <xdr:spPr>
        <a:xfrm>
          <a:off x="7362825" y="6019800"/>
          <a:ext cx="3267074"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i="0" baseline="30000">
              <a:solidFill>
                <a:schemeClr val="tx1">
                  <a:lumMod val="75000"/>
                  <a:lumOff val="25000"/>
                </a:schemeClr>
              </a:solidFill>
              <a:effectLst/>
            </a:rPr>
            <a:t>* </a:t>
          </a:r>
          <a:r>
            <a:rPr lang="en-US" sz="900">
              <a:solidFill>
                <a:schemeClr val="tx1">
                  <a:lumMod val="75000"/>
                  <a:lumOff val="25000"/>
                </a:schemeClr>
              </a:solidFill>
              <a:latin typeface="Times New Roman" panose="02020603050405020304" pitchFamily="18" charset="0"/>
              <a:cs typeface="Times New Roman" panose="02020603050405020304" pitchFamily="18" charset="0"/>
            </a:rPr>
            <a:t>Fossil </a:t>
          </a:r>
          <a:r>
            <a:rPr lang="da-DK" sz="1100" b="0" i="0" baseline="0">
              <a:solidFill>
                <a:schemeClr val="tx1">
                  <a:lumMod val="75000"/>
                  <a:lumOff val="25000"/>
                </a:schemeClr>
              </a:solidFill>
              <a:effectLst/>
              <a:latin typeface="+mn-lt"/>
              <a:ea typeface="+mn-ea"/>
              <a:cs typeface="+mn-cs"/>
            </a:rPr>
            <a:t>CO₂</a:t>
          </a:r>
          <a:r>
            <a:rPr lang="en-US" sz="900">
              <a:solidFill>
                <a:schemeClr val="tx1">
                  <a:lumMod val="75000"/>
                  <a:lumOff val="25000"/>
                </a:schemeClr>
              </a:solidFill>
              <a:latin typeface="Times New Roman" panose="02020603050405020304" pitchFamily="18" charset="0"/>
              <a:cs typeface="Times New Roman" panose="02020603050405020304" pitchFamily="18" charset="0"/>
            </a:rPr>
            <a:t> </a:t>
          </a:r>
          <a:r>
            <a:rPr lang="en-US" sz="900">
              <a:solidFill>
                <a:schemeClr val="tx1">
                  <a:lumMod val="75000"/>
                  <a:lumOff val="25000"/>
                </a:schemeClr>
              </a:solidFill>
              <a:latin typeface="+mn-lt"/>
              <a:cs typeface="Times New Roman" panose="02020603050405020304" pitchFamily="18" charset="0"/>
            </a:rPr>
            <a:t>Emissions</a:t>
          </a:r>
          <a:r>
            <a:rPr lang="en-US" sz="900" baseline="0">
              <a:solidFill>
                <a:schemeClr val="tx1">
                  <a:lumMod val="75000"/>
                  <a:lumOff val="25000"/>
                </a:schemeClr>
              </a:solidFill>
              <a:latin typeface="Times New Roman" panose="02020603050405020304" pitchFamily="18" charset="0"/>
              <a:cs typeface="Times New Roman" panose="02020603050405020304" pitchFamily="18" charset="0"/>
            </a:rPr>
            <a:t> (without bunkers) from EDGAR</a:t>
          </a:r>
          <a:endParaRPr lang="en-US" sz="900">
            <a:solidFill>
              <a:schemeClr val="tx1">
                <a:lumMod val="75000"/>
                <a:lumOff val="25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8</xdr:row>
      <xdr:rowOff>9526</xdr:rowOff>
    </xdr:from>
    <xdr:to>
      <xdr:col>11</xdr:col>
      <xdr:colOff>1</xdr:colOff>
      <xdr:row>27</xdr:row>
      <xdr:rowOff>19050</xdr:rowOff>
    </xdr:to>
    <xdr:graphicFrame macro="">
      <xdr:nvGraphicFramePr>
        <xdr:cNvPr id="2" name="Chart 11">
          <a:extLst>
            <a:ext uri="{FF2B5EF4-FFF2-40B4-BE49-F238E27FC236}">
              <a16:creationId xmlns:a16="http://schemas.microsoft.com/office/drawing/2014/main" id="{57DC8D04-F907-4C5F-AB06-5767A4478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57</xdr:row>
      <xdr:rowOff>9526</xdr:rowOff>
    </xdr:from>
    <xdr:to>
      <xdr:col>11</xdr:col>
      <xdr:colOff>0</xdr:colOff>
      <xdr:row>77</xdr:row>
      <xdr:rowOff>66676</xdr:rowOff>
    </xdr:to>
    <xdr:graphicFrame macro="">
      <xdr:nvGraphicFramePr>
        <xdr:cNvPr id="3" name="Chart 12">
          <a:extLst>
            <a:ext uri="{FF2B5EF4-FFF2-40B4-BE49-F238E27FC236}">
              <a16:creationId xmlns:a16="http://schemas.microsoft.com/office/drawing/2014/main" id="{59ABA9E5-312B-4C20-9353-0F9CEAC9CC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381000</xdr:colOff>
      <xdr:row>8</xdr:row>
      <xdr:rowOff>28575</xdr:rowOff>
    </xdr:from>
    <xdr:to>
      <xdr:col>10</xdr:col>
      <xdr:colOff>495305</xdr:colOff>
      <xdr:row>9</xdr:row>
      <xdr:rowOff>117475</xdr:rowOff>
    </xdr:to>
    <xdr:sp macro="" textlink="">
      <xdr:nvSpPr>
        <xdr:cNvPr id="4" name="Tekstboks 7">
          <a:extLst>
            <a:ext uri="{FF2B5EF4-FFF2-40B4-BE49-F238E27FC236}">
              <a16:creationId xmlns:a16="http://schemas.microsoft.com/office/drawing/2014/main" id="{F27CDB88-EC33-47A0-904F-5C618AD71EBD}"/>
            </a:ext>
          </a:extLst>
        </xdr:cNvPr>
        <xdr:cNvSpPr txBox="1"/>
      </xdr:nvSpPr>
      <xdr:spPr>
        <a:xfrm>
          <a:off x="6315075" y="1609725"/>
          <a:ext cx="1333505"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tx1">
                  <a:lumMod val="65000"/>
                  <a:lumOff val="35000"/>
                </a:schemeClr>
              </a:solidFill>
              <a:latin typeface="+mn-lt"/>
              <a:cs typeface="Times New Roman" panose="02020603050405020304" pitchFamily="18" charset="0"/>
            </a:rPr>
            <a:t>climatepositions</a:t>
          </a:r>
          <a:r>
            <a:rPr lang="en-US" sz="900">
              <a:solidFill>
                <a:schemeClr val="tx1">
                  <a:lumMod val="65000"/>
                  <a:lumOff val="35000"/>
                </a:schemeClr>
              </a:solidFill>
              <a:latin typeface="+mn-lt"/>
              <a:cs typeface="Times New Roman" panose="02020603050405020304" pitchFamily="18" charset="0"/>
            </a:rPr>
            <a:t>.com</a:t>
          </a:r>
        </a:p>
      </xdr:txBody>
    </xdr:sp>
    <xdr:clientData/>
  </xdr:twoCellAnchor>
  <xdr:twoCellAnchor>
    <xdr:from>
      <xdr:col>8</xdr:col>
      <xdr:colOff>428624</xdr:colOff>
      <xdr:row>57</xdr:row>
      <xdr:rowOff>19050</xdr:rowOff>
    </xdr:from>
    <xdr:to>
      <xdr:col>10</xdr:col>
      <xdr:colOff>533400</xdr:colOff>
      <xdr:row>58</xdr:row>
      <xdr:rowOff>76200</xdr:rowOff>
    </xdr:to>
    <xdr:sp macro="" textlink="">
      <xdr:nvSpPr>
        <xdr:cNvPr id="5" name="Tekstboks 10">
          <a:extLst>
            <a:ext uri="{FF2B5EF4-FFF2-40B4-BE49-F238E27FC236}">
              <a16:creationId xmlns:a16="http://schemas.microsoft.com/office/drawing/2014/main" id="{5BCEB575-56E8-4AB3-ABCD-92D0BEE591B0}"/>
            </a:ext>
          </a:extLst>
        </xdr:cNvPr>
        <xdr:cNvSpPr txBox="1"/>
      </xdr:nvSpPr>
      <xdr:spPr>
        <a:xfrm>
          <a:off x="6362699" y="10953750"/>
          <a:ext cx="13239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bg1">
                  <a:lumMod val="50000"/>
                </a:schemeClr>
              </a:solidFill>
              <a:latin typeface="+mn-lt"/>
              <a:cs typeface="Times New Roman" panose="02020603050405020304" pitchFamily="18" charset="0"/>
            </a:rPr>
            <a:t>climatepositions.com</a:t>
          </a:r>
        </a:p>
      </xdr:txBody>
    </xdr:sp>
    <xdr:clientData/>
  </xdr:twoCellAnchor>
  <xdr:twoCellAnchor>
    <xdr:from>
      <xdr:col>12</xdr:col>
      <xdr:colOff>1</xdr:colOff>
      <xdr:row>7</xdr:row>
      <xdr:rowOff>180974</xdr:rowOff>
    </xdr:from>
    <xdr:to>
      <xdr:col>20</xdr:col>
      <xdr:colOff>9525</xdr:colOff>
      <xdr:row>23</xdr:row>
      <xdr:rowOff>190499</xdr:rowOff>
    </xdr:to>
    <xdr:graphicFrame macro="">
      <xdr:nvGraphicFramePr>
        <xdr:cNvPr id="6" name="Diagram 5">
          <a:extLst>
            <a:ext uri="{FF2B5EF4-FFF2-40B4-BE49-F238E27FC236}">
              <a16:creationId xmlns:a16="http://schemas.microsoft.com/office/drawing/2014/main" id="{63A0909F-DCD6-4746-B7AE-03747004D5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476250</xdr:colOff>
      <xdr:row>8</xdr:row>
      <xdr:rowOff>0</xdr:rowOff>
    </xdr:from>
    <xdr:to>
      <xdr:col>18</xdr:col>
      <xdr:colOff>590550</xdr:colOff>
      <xdr:row>9</xdr:row>
      <xdr:rowOff>60325</xdr:rowOff>
    </xdr:to>
    <xdr:sp macro="" textlink="">
      <xdr:nvSpPr>
        <xdr:cNvPr id="7" name="Tekstboks 7">
          <a:extLst>
            <a:ext uri="{FF2B5EF4-FFF2-40B4-BE49-F238E27FC236}">
              <a16:creationId xmlns:a16="http://schemas.microsoft.com/office/drawing/2014/main" id="{34661046-5778-4248-96BD-D2F43597EAD5}"/>
            </a:ext>
          </a:extLst>
        </xdr:cNvPr>
        <xdr:cNvSpPr txBox="1"/>
      </xdr:nvSpPr>
      <xdr:spPr>
        <a:xfrm>
          <a:off x="11287125" y="1581150"/>
          <a:ext cx="13335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1">
                  <a:lumMod val="65000"/>
                  <a:lumOff val="35000"/>
                </a:schemeClr>
              </a:solidFill>
              <a:latin typeface="+mn-lt"/>
              <a:cs typeface="Times New Roman" panose="02020603050405020304" pitchFamily="18" charset="0"/>
            </a:rPr>
            <a:t>climatepositions</a:t>
          </a:r>
          <a:r>
            <a:rPr lang="en-US" sz="900">
              <a:solidFill>
                <a:schemeClr val="tx1">
                  <a:lumMod val="65000"/>
                  <a:lumOff val="35000"/>
                </a:schemeClr>
              </a:solidFill>
              <a:latin typeface="+mn-lt"/>
              <a:cs typeface="Times New Roman" panose="02020603050405020304" pitchFamily="18" charset="0"/>
            </a:rPr>
            <a:t>.com</a:t>
          </a:r>
        </a:p>
      </xdr:txBody>
    </xdr:sp>
    <xdr:clientData/>
  </xdr:twoCellAnchor>
  <xdr:twoCellAnchor>
    <xdr:from>
      <xdr:col>1</xdr:col>
      <xdr:colOff>0</xdr:colOff>
      <xdr:row>35</xdr:row>
      <xdr:rowOff>4761</xdr:rowOff>
    </xdr:from>
    <xdr:to>
      <xdr:col>10</xdr:col>
      <xdr:colOff>600075</xdr:colOff>
      <xdr:row>52</xdr:row>
      <xdr:rowOff>19050</xdr:rowOff>
    </xdr:to>
    <xdr:graphicFrame macro="">
      <xdr:nvGraphicFramePr>
        <xdr:cNvPr id="8" name="Diagram 7">
          <a:extLst>
            <a:ext uri="{FF2B5EF4-FFF2-40B4-BE49-F238E27FC236}">
              <a16:creationId xmlns:a16="http://schemas.microsoft.com/office/drawing/2014/main" id="{6DDE5C69-E4DD-4E14-9E4B-567188F23A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0.76406</cdr:x>
      <cdr:y>0.0067</cdr:y>
    </cdr:from>
    <cdr:to>
      <cdr:x>0.97965</cdr:x>
      <cdr:y>0.07174</cdr:y>
    </cdr:to>
    <cdr:sp macro="" textlink="">
      <cdr:nvSpPr>
        <cdr:cNvPr id="2" name="Tekstboks 9">
          <a:extLst xmlns:a="http://schemas.openxmlformats.org/drawingml/2006/main">
            <a:ext uri="{FF2B5EF4-FFF2-40B4-BE49-F238E27FC236}">
              <a16:creationId xmlns:a16="http://schemas.microsoft.com/office/drawing/2014/main" id="{9AAABDB8-7962-4324-8F88-4DCBD084CF9C}"/>
            </a:ext>
          </a:extLst>
        </cdr:cNvPr>
        <cdr:cNvSpPr txBox="1"/>
      </cdr:nvSpPr>
      <cdr:spPr>
        <a:xfrm xmlns:a="http://schemas.openxmlformats.org/drawingml/2006/main">
          <a:off x="4657725" y="21794"/>
          <a:ext cx="1314221" cy="211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000">
              <a:solidFill>
                <a:schemeClr val="tx1">
                  <a:lumMod val="75000"/>
                  <a:lumOff val="25000"/>
                </a:schemeClr>
              </a:solidFill>
              <a:latin typeface="+mn-lt"/>
              <a:cs typeface="Times New Roman" panose="02020603050405020304" pitchFamily="18" charset="0"/>
            </a:rPr>
            <a:t>climatepositions</a:t>
          </a:r>
          <a:r>
            <a:rPr lang="en-US" sz="900">
              <a:solidFill>
                <a:schemeClr val="tx1">
                  <a:lumMod val="75000"/>
                  <a:lumOff val="25000"/>
                </a:schemeClr>
              </a:solidFill>
              <a:latin typeface="+mn-lt"/>
              <a:cs typeface="Times New Roman" panose="02020603050405020304" pitchFamily="18" charset="0"/>
            </a:rPr>
            <a:t>.com</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DU241"/>
  <sheetViews>
    <sheetView tabSelected="1" zoomScaleNormal="100" workbookViewId="0">
      <selection activeCell="A3" sqref="A3"/>
    </sheetView>
  </sheetViews>
  <sheetFormatPr defaultRowHeight="15" x14ac:dyDescent="0.25"/>
  <cols>
    <col min="1" max="1" width="31.7109375" customWidth="1"/>
    <col min="2" max="2" width="23.28515625" customWidth="1"/>
    <col min="3" max="3" width="13.42578125" customWidth="1"/>
    <col min="4" max="4" width="10.85546875" customWidth="1"/>
    <col min="5" max="122" width="10" customWidth="1"/>
  </cols>
  <sheetData>
    <row r="1" spans="1:125" x14ac:dyDescent="0.25">
      <c r="A1" s="1" t="s">
        <v>0</v>
      </c>
      <c r="B1" s="2"/>
      <c r="C1" s="3"/>
      <c r="D1" s="4"/>
      <c r="E1" s="5" t="s">
        <v>1</v>
      </c>
      <c r="F1" s="292"/>
      <c r="G1" s="4"/>
      <c r="H1" s="5" t="s">
        <v>279</v>
      </c>
      <c r="I1" s="292"/>
      <c r="J1" s="4"/>
      <c r="K1" s="5" t="s">
        <v>2</v>
      </c>
      <c r="L1" s="292"/>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row>
    <row r="2" spans="1:125" ht="18.75" x14ac:dyDescent="0.3">
      <c r="A2" s="9" t="s">
        <v>286</v>
      </c>
      <c r="B2" s="10"/>
      <c r="C2" s="11"/>
      <c r="D2" s="12" t="s">
        <v>287</v>
      </c>
      <c r="E2" s="323">
        <v>0.99</v>
      </c>
      <c r="F2" s="13" t="s">
        <v>3</v>
      </c>
      <c r="G2" s="12">
        <v>2022</v>
      </c>
      <c r="H2" s="323">
        <v>418.53</v>
      </c>
      <c r="I2" s="206" t="s">
        <v>4</v>
      </c>
      <c r="J2" s="12">
        <v>2022</v>
      </c>
      <c r="K2" s="323">
        <v>7.95</v>
      </c>
      <c r="L2" s="14" t="s">
        <v>48</v>
      </c>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row>
    <row r="3" spans="1:125" x14ac:dyDescent="0.25">
      <c r="A3" s="15">
        <v>45292</v>
      </c>
      <c r="B3" s="16"/>
      <c r="C3" s="17"/>
      <c r="D3" s="12" t="s">
        <v>277</v>
      </c>
      <c r="E3" s="18">
        <v>0.57999999999999996</v>
      </c>
      <c r="F3" s="13" t="s">
        <v>3</v>
      </c>
      <c r="G3" s="12">
        <v>1999</v>
      </c>
      <c r="H3" s="18">
        <v>368.54</v>
      </c>
      <c r="I3" s="206" t="s">
        <v>4</v>
      </c>
      <c r="J3" s="12">
        <v>1999</v>
      </c>
      <c r="K3" s="18">
        <v>6.06</v>
      </c>
      <c r="L3" s="14" t="s">
        <v>48</v>
      </c>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row>
    <row r="4" spans="1:125" x14ac:dyDescent="0.25">
      <c r="A4" s="14" t="s">
        <v>5</v>
      </c>
      <c r="B4" s="7"/>
      <c r="C4" s="7"/>
      <c r="D4" s="19">
        <f>D8-D5</f>
        <v>39.721071861289701</v>
      </c>
      <c r="E4" s="7"/>
      <c r="F4" s="7"/>
      <c r="G4" s="8"/>
      <c r="H4" s="8"/>
      <c r="I4" s="8"/>
      <c r="J4" s="8"/>
      <c r="K4" s="8"/>
      <c r="L4" s="8"/>
      <c r="M4" s="7"/>
      <c r="N4" s="20"/>
      <c r="O4" s="7"/>
      <c r="P4" s="7"/>
      <c r="Q4" s="7"/>
      <c r="R4" s="7"/>
      <c r="S4" s="21">
        <f>D4/S5</f>
        <v>7.9442143722579406</v>
      </c>
      <c r="T4" s="7"/>
      <c r="U4" s="7"/>
      <c r="V4" s="7"/>
      <c r="W4" s="7"/>
      <c r="X4" s="7"/>
      <c r="Y4" s="7"/>
      <c r="Z4" s="7"/>
      <c r="AA4" s="7"/>
      <c r="AB4" s="7"/>
      <c r="AC4" s="7"/>
      <c r="AD4" s="22"/>
      <c r="AE4" s="7"/>
      <c r="AF4" s="7"/>
      <c r="AG4" s="7"/>
      <c r="AH4" s="21">
        <f>D4/AH5</f>
        <v>9.9302679653224253</v>
      </c>
      <c r="AI4" s="7"/>
      <c r="AJ4" s="7"/>
      <c r="AK4" s="7"/>
      <c r="AL4" s="7"/>
      <c r="AM4" s="7"/>
      <c r="AN4" s="7"/>
      <c r="AO4" s="7"/>
      <c r="AP4" s="7"/>
      <c r="AQ4" s="23"/>
      <c r="AR4" s="24"/>
      <c r="AS4" s="24"/>
      <c r="AT4" s="25"/>
      <c r="AU4" s="7"/>
      <c r="AV4" s="7"/>
      <c r="AW4" s="21">
        <f>D4/AW5</f>
        <v>6.6201786435482832</v>
      </c>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row>
    <row r="5" spans="1:125" x14ac:dyDescent="0.25">
      <c r="A5" s="14" t="s">
        <v>6</v>
      </c>
      <c r="B5" s="7"/>
      <c r="C5" s="7"/>
      <c r="D5" s="19">
        <v>4.16</v>
      </c>
      <c r="E5" s="26" t="s">
        <v>7</v>
      </c>
      <c r="F5" s="27"/>
      <c r="G5" s="138"/>
      <c r="H5" s="8"/>
      <c r="I5" s="8"/>
      <c r="J5" s="8"/>
      <c r="K5" s="8"/>
      <c r="L5" s="8"/>
      <c r="M5" s="7"/>
      <c r="N5" s="7"/>
      <c r="O5" s="7"/>
      <c r="P5" s="7"/>
      <c r="Q5" s="20"/>
      <c r="R5" s="7"/>
      <c r="S5" s="28">
        <v>5</v>
      </c>
      <c r="T5" s="7"/>
      <c r="U5" s="7"/>
      <c r="V5" s="7"/>
      <c r="W5" s="7"/>
      <c r="X5" s="7"/>
      <c r="Y5" s="7"/>
      <c r="Z5" s="7"/>
      <c r="AA5" s="7"/>
      <c r="AB5" s="7"/>
      <c r="AC5" s="7"/>
      <c r="AD5" s="7"/>
      <c r="AE5" s="7"/>
      <c r="AF5" s="7"/>
      <c r="AG5" s="7"/>
      <c r="AH5" s="19">
        <v>4</v>
      </c>
      <c r="AI5" s="7"/>
      <c r="AJ5" s="7"/>
      <c r="AK5" s="7"/>
      <c r="AL5" s="7"/>
      <c r="AM5" s="7"/>
      <c r="AN5" s="7"/>
      <c r="AO5" s="7"/>
      <c r="AP5" s="7"/>
      <c r="AQ5" s="7"/>
      <c r="AR5" s="7"/>
      <c r="AS5" s="7"/>
      <c r="AT5" s="7"/>
      <c r="AU5" s="7"/>
      <c r="AV5" s="23"/>
      <c r="AW5" s="28">
        <v>6</v>
      </c>
      <c r="AX5" s="7"/>
      <c r="AY5" s="7"/>
      <c r="AZ5" s="7"/>
      <c r="BA5" s="7"/>
      <c r="BB5" s="7"/>
      <c r="BC5" s="7"/>
      <c r="BD5" s="7"/>
      <c r="BE5" s="7"/>
      <c r="BF5" s="7"/>
      <c r="BG5" s="7"/>
      <c r="BH5" s="7"/>
      <c r="BI5" s="20"/>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row>
    <row r="6" spans="1:125" x14ac:dyDescent="0.25">
      <c r="A6" s="7"/>
      <c r="B6" s="29"/>
      <c r="C6" s="30" t="s">
        <v>8</v>
      </c>
      <c r="D6" s="30" t="s">
        <v>9</v>
      </c>
      <c r="E6" s="31"/>
      <c r="F6" s="31"/>
      <c r="G6" s="31"/>
      <c r="H6" s="31"/>
      <c r="I6" s="31"/>
      <c r="J6" s="31"/>
      <c r="K6" s="31"/>
      <c r="L6" s="31"/>
      <c r="M6" s="31"/>
      <c r="N6" s="31"/>
      <c r="O6" s="31"/>
      <c r="P6" s="31"/>
      <c r="Q6" s="31"/>
      <c r="R6" s="32">
        <f>(D8-S8)/15</f>
        <v>1.2510844765082969</v>
      </c>
      <c r="S6" s="21">
        <f>(D8+AH6)/2</f>
        <v>33.059019085923183</v>
      </c>
      <c r="T6" s="31"/>
      <c r="U6" s="31"/>
      <c r="V6" s="31"/>
      <c r="W6" s="31"/>
      <c r="X6" s="31"/>
      <c r="Y6" s="31"/>
      <c r="Z6" s="31"/>
      <c r="AA6" s="31"/>
      <c r="AB6" s="31"/>
      <c r="AC6" s="31"/>
      <c r="AD6" s="31"/>
      <c r="AE6" s="31"/>
      <c r="AF6" s="31"/>
      <c r="AG6" s="32">
        <f>(S8-AH8)/15</f>
        <v>0.85387375789540032</v>
      </c>
      <c r="AH6" s="21">
        <f>(D8+BL8)/2</f>
        <v>22.236966310556664</v>
      </c>
      <c r="AI6" s="31"/>
      <c r="AJ6" s="31"/>
      <c r="AK6" s="31"/>
      <c r="AL6" s="31"/>
      <c r="AM6" s="31"/>
      <c r="AN6" s="31"/>
      <c r="AO6" s="31"/>
      <c r="AP6" s="31"/>
      <c r="AQ6" s="31"/>
      <c r="AR6" s="31"/>
      <c r="AS6" s="31"/>
      <c r="AT6" s="31"/>
      <c r="AU6" s="31"/>
      <c r="AV6" s="32">
        <f>(AH8-AW8)/15</f>
        <v>0.50079756357282501</v>
      </c>
      <c r="AW6" s="21">
        <f>(AH6+BL8)/2</f>
        <v>11.414913535190147</v>
      </c>
      <c r="AX6" s="31"/>
      <c r="AY6" s="31"/>
      <c r="AZ6" s="31"/>
      <c r="BA6" s="31"/>
      <c r="BB6" s="31"/>
      <c r="BC6" s="31"/>
      <c r="BD6" s="31"/>
      <c r="BE6" s="31"/>
      <c r="BF6" s="31"/>
      <c r="BG6" s="31"/>
      <c r="BH6" s="31"/>
      <c r="BI6" s="31"/>
      <c r="BJ6" s="31"/>
      <c r="BK6" s="32">
        <f>(AW8-BL8)/15</f>
        <v>0.28012494212121569</v>
      </c>
      <c r="BL6" s="136">
        <v>1</v>
      </c>
      <c r="BM6" s="135" t="s">
        <v>274</v>
      </c>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7"/>
      <c r="DB6" s="7"/>
      <c r="DC6" s="7"/>
      <c r="DD6" s="7"/>
      <c r="DE6" s="7"/>
      <c r="DF6" s="7"/>
      <c r="DG6" s="7"/>
      <c r="DH6" s="7"/>
      <c r="DI6" s="7"/>
      <c r="DJ6" s="7"/>
      <c r="DK6" s="7"/>
      <c r="DL6" s="7"/>
      <c r="DM6" s="7"/>
      <c r="DN6" s="7"/>
      <c r="DO6" s="7"/>
      <c r="DP6" s="7"/>
      <c r="DQ6" s="7"/>
      <c r="DR6" s="7"/>
      <c r="DS6" s="7"/>
      <c r="DT6" s="7"/>
      <c r="DU6" s="7"/>
    </row>
    <row r="7" spans="1:125" ht="15.75" thickBot="1" x14ac:dyDescent="0.3">
      <c r="A7" s="33"/>
      <c r="B7" s="34"/>
      <c r="C7" s="30" t="s">
        <v>10</v>
      </c>
      <c r="D7" s="30" t="s">
        <v>11</v>
      </c>
      <c r="E7" s="30">
        <v>2000</v>
      </c>
      <c r="F7" s="30">
        <v>2001</v>
      </c>
      <c r="G7" s="30">
        <v>2002</v>
      </c>
      <c r="H7" s="30">
        <v>2003</v>
      </c>
      <c r="I7" s="30">
        <v>2004</v>
      </c>
      <c r="J7" s="30">
        <v>2005</v>
      </c>
      <c r="K7" s="257">
        <v>2006</v>
      </c>
      <c r="L7" s="30">
        <v>2007</v>
      </c>
      <c r="M7" s="30">
        <v>2008</v>
      </c>
      <c r="N7" s="30">
        <v>2009</v>
      </c>
      <c r="O7" s="30">
        <v>2010</v>
      </c>
      <c r="P7" s="30">
        <v>2011</v>
      </c>
      <c r="Q7" s="30">
        <v>2012</v>
      </c>
      <c r="R7" s="30">
        <v>2013</v>
      </c>
      <c r="S7" s="30">
        <v>2014</v>
      </c>
      <c r="T7" s="30">
        <v>2015</v>
      </c>
      <c r="U7" s="30">
        <v>2016</v>
      </c>
      <c r="V7" s="30">
        <v>2017</v>
      </c>
      <c r="W7" s="30">
        <v>2018</v>
      </c>
      <c r="X7" s="30">
        <v>2019</v>
      </c>
      <c r="Y7" s="30">
        <v>2020</v>
      </c>
      <c r="Z7" s="30">
        <v>2021</v>
      </c>
      <c r="AA7" s="30">
        <v>2022</v>
      </c>
      <c r="AB7" s="30">
        <v>2023</v>
      </c>
      <c r="AC7" s="30">
        <v>2024</v>
      </c>
      <c r="AD7" s="30">
        <v>2025</v>
      </c>
      <c r="AE7" s="30">
        <v>2026</v>
      </c>
      <c r="AF7" s="30">
        <v>2027</v>
      </c>
      <c r="AG7" s="30">
        <v>2028</v>
      </c>
      <c r="AH7" s="30">
        <v>2029</v>
      </c>
      <c r="AI7" s="30">
        <v>2030</v>
      </c>
      <c r="AJ7" s="30">
        <v>2031</v>
      </c>
      <c r="AK7" s="30">
        <v>2032</v>
      </c>
      <c r="AL7" s="30">
        <v>2033</v>
      </c>
      <c r="AM7" s="30">
        <v>2034</v>
      </c>
      <c r="AN7" s="30">
        <v>2035</v>
      </c>
      <c r="AO7" s="30">
        <v>2036</v>
      </c>
      <c r="AP7" s="30">
        <v>2037</v>
      </c>
      <c r="AQ7" s="30">
        <v>2038</v>
      </c>
      <c r="AR7" s="30">
        <v>2039</v>
      </c>
      <c r="AS7" s="30">
        <v>2040</v>
      </c>
      <c r="AT7" s="30">
        <v>2041</v>
      </c>
      <c r="AU7" s="30">
        <v>2042</v>
      </c>
      <c r="AV7" s="30">
        <v>2043</v>
      </c>
      <c r="AW7" s="30">
        <v>2044</v>
      </c>
      <c r="AX7" s="30">
        <v>2045</v>
      </c>
      <c r="AY7" s="30">
        <v>2046</v>
      </c>
      <c r="AZ7" s="30">
        <v>2047</v>
      </c>
      <c r="BA7" s="30">
        <v>2048</v>
      </c>
      <c r="BB7" s="30">
        <v>2049</v>
      </c>
      <c r="BC7" s="30">
        <v>2050</v>
      </c>
      <c r="BD7" s="30">
        <v>2051</v>
      </c>
      <c r="BE7" s="30">
        <v>2052</v>
      </c>
      <c r="BF7" s="30">
        <v>2053</v>
      </c>
      <c r="BG7" s="30">
        <v>2054</v>
      </c>
      <c r="BH7" s="30">
        <v>2055</v>
      </c>
      <c r="BI7" s="30">
        <v>2056</v>
      </c>
      <c r="BJ7" s="30">
        <v>2057</v>
      </c>
      <c r="BK7" s="30">
        <v>2058</v>
      </c>
      <c r="BL7" s="30">
        <v>2059</v>
      </c>
      <c r="BM7" s="30">
        <v>2060</v>
      </c>
      <c r="BN7" s="30">
        <v>2061</v>
      </c>
      <c r="BO7" s="30">
        <v>2062</v>
      </c>
      <c r="BP7" s="30">
        <v>2063</v>
      </c>
      <c r="BQ7" s="30">
        <v>2064</v>
      </c>
      <c r="BR7" s="30">
        <v>2065</v>
      </c>
      <c r="BS7" s="30">
        <v>2066</v>
      </c>
      <c r="BT7" s="30">
        <v>2067</v>
      </c>
      <c r="BU7" s="30">
        <v>2068</v>
      </c>
      <c r="BV7" s="30">
        <v>2069</v>
      </c>
      <c r="BW7" s="30">
        <v>2070</v>
      </c>
      <c r="BX7" s="30">
        <v>2071</v>
      </c>
      <c r="BY7" s="30">
        <v>2072</v>
      </c>
      <c r="BZ7" s="30">
        <v>2073</v>
      </c>
      <c r="CA7" s="30">
        <v>2074</v>
      </c>
      <c r="CB7" s="30">
        <v>2075</v>
      </c>
      <c r="CC7" s="30">
        <v>2076</v>
      </c>
      <c r="CD7" s="30">
        <v>2077</v>
      </c>
      <c r="CE7" s="30">
        <v>2078</v>
      </c>
      <c r="CF7" s="30">
        <v>2079</v>
      </c>
      <c r="CG7" s="30">
        <v>2080</v>
      </c>
      <c r="CH7" s="30">
        <v>2081</v>
      </c>
      <c r="CI7" s="30">
        <v>2082</v>
      </c>
      <c r="CJ7" s="30">
        <v>2083</v>
      </c>
      <c r="CK7" s="30">
        <v>2084</v>
      </c>
      <c r="CL7" s="30">
        <v>2085</v>
      </c>
      <c r="CM7" s="30">
        <v>2086</v>
      </c>
      <c r="CN7" s="30">
        <v>2087</v>
      </c>
      <c r="CO7" s="30">
        <v>2088</v>
      </c>
      <c r="CP7" s="30">
        <v>2089</v>
      </c>
      <c r="CQ7" s="30">
        <v>2090</v>
      </c>
      <c r="CR7" s="30">
        <v>2091</v>
      </c>
      <c r="CS7" s="30">
        <v>2092</v>
      </c>
      <c r="CT7" s="30">
        <v>2093</v>
      </c>
      <c r="CU7" s="30">
        <v>2094</v>
      </c>
      <c r="CV7" s="30">
        <v>2095</v>
      </c>
      <c r="CW7" s="30">
        <v>2096</v>
      </c>
      <c r="CX7" s="30">
        <v>2097</v>
      </c>
      <c r="CY7" s="30">
        <v>2098</v>
      </c>
      <c r="CZ7" s="30">
        <v>2099</v>
      </c>
      <c r="DA7" s="7"/>
      <c r="DB7" s="7"/>
      <c r="DC7" s="7"/>
      <c r="DD7" s="7"/>
      <c r="DE7" s="7"/>
      <c r="DF7" s="7"/>
      <c r="DG7" s="7"/>
      <c r="DH7" s="7"/>
      <c r="DI7" s="7"/>
      <c r="DJ7" s="7"/>
      <c r="DK7" s="7"/>
      <c r="DL7" s="7"/>
      <c r="DM7" s="7"/>
      <c r="DN7" s="7"/>
      <c r="DO7" s="7"/>
      <c r="DP7" s="7"/>
      <c r="DQ7" s="7"/>
      <c r="DR7" s="7"/>
      <c r="DS7" s="7"/>
      <c r="DT7" s="7"/>
      <c r="DU7" s="7"/>
    </row>
    <row r="8" spans="1:125" ht="15.75" thickBot="1" x14ac:dyDescent="0.3">
      <c r="A8" s="35"/>
      <c r="B8" s="262" t="str">
        <f>A40</f>
        <v>Qatar</v>
      </c>
      <c r="C8" s="263">
        <f>C40</f>
        <v>43.881071861289698</v>
      </c>
      <c r="D8" s="261">
        <f>C8+E40</f>
        <v>43.881071861289698</v>
      </c>
      <c r="E8" s="259">
        <f>D8-R6</f>
        <v>42.629987384781401</v>
      </c>
      <c r="F8" s="259">
        <f>E8-R6</f>
        <v>41.378902908273105</v>
      </c>
      <c r="G8" s="259">
        <f>F8-R6</f>
        <v>40.127818431764808</v>
      </c>
      <c r="H8" s="259">
        <f>G8-R6</f>
        <v>38.876733955256512</v>
      </c>
      <c r="I8" s="259">
        <f>H8-R6</f>
        <v>37.625649478748215</v>
      </c>
      <c r="J8" s="259">
        <f>I8-R6</f>
        <v>36.374565002239919</v>
      </c>
      <c r="K8" s="259">
        <f>J8-R6</f>
        <v>35.123480525731622</v>
      </c>
      <c r="L8" s="259">
        <f>K8-R6</f>
        <v>33.872396049223326</v>
      </c>
      <c r="M8" s="259">
        <f>L8-R6</f>
        <v>32.62131157271503</v>
      </c>
      <c r="N8" s="259">
        <f>M8-R6</f>
        <v>31.370227096206733</v>
      </c>
      <c r="O8" s="259">
        <f>N8-R6</f>
        <v>30.119142619698437</v>
      </c>
      <c r="P8" s="259">
        <f>O8-R6</f>
        <v>28.86805814319014</v>
      </c>
      <c r="Q8" s="259">
        <f>P8-R6</f>
        <v>27.616973666681844</v>
      </c>
      <c r="R8" s="259">
        <f>Q8-R6</f>
        <v>26.365889190173547</v>
      </c>
      <c r="S8" s="259">
        <f>S6-S4</f>
        <v>25.114804713665244</v>
      </c>
      <c r="T8" s="259">
        <f>S8-AG6</f>
        <v>24.260930955769844</v>
      </c>
      <c r="U8" s="259">
        <f>T8-AG6</f>
        <v>23.407057197874444</v>
      </c>
      <c r="V8" s="259">
        <f>U8-AG6</f>
        <v>22.553183439979044</v>
      </c>
      <c r="W8" s="259">
        <f>V8-AG6</f>
        <v>21.699309682083644</v>
      </c>
      <c r="X8" s="259">
        <f>W8-AG6</f>
        <v>20.845435924188244</v>
      </c>
      <c r="Y8" s="259">
        <f>X8-AG6</f>
        <v>19.991562166292844</v>
      </c>
      <c r="Z8" s="259">
        <f>Y8-AG6</f>
        <v>19.137688408397445</v>
      </c>
      <c r="AA8" s="259">
        <f>Z8-AG6</f>
        <v>18.283814650502045</v>
      </c>
      <c r="AB8" s="259">
        <f>AA8-AG6</f>
        <v>17.429940892606645</v>
      </c>
      <c r="AC8" s="259">
        <f>AB8-AG6</f>
        <v>16.576067134711245</v>
      </c>
      <c r="AD8" s="259">
        <f>AC8-AG6</f>
        <v>15.722193376815845</v>
      </c>
      <c r="AE8" s="259">
        <f>AD8-AG6</f>
        <v>14.868319618920445</v>
      </c>
      <c r="AF8" s="259">
        <f>AE8-AG6</f>
        <v>14.014445861025045</v>
      </c>
      <c r="AG8" s="259">
        <f>AF8-AG6</f>
        <v>13.160572103129645</v>
      </c>
      <c r="AH8" s="259">
        <f>AH6-AH4</f>
        <v>12.306698345234238</v>
      </c>
      <c r="AI8" s="259">
        <f>AH8-AV6</f>
        <v>11.805900781661414</v>
      </c>
      <c r="AJ8" s="259">
        <f>AI8-AV6</f>
        <v>11.30510321808859</v>
      </c>
      <c r="AK8" s="259">
        <f>AJ8-AV6</f>
        <v>10.804305654515765</v>
      </c>
      <c r="AL8" s="259">
        <f>AK8-AV6</f>
        <v>10.303508090942941</v>
      </c>
      <c r="AM8" s="259">
        <f>AL8-AV6</f>
        <v>9.8027105273701167</v>
      </c>
      <c r="AN8" s="259">
        <f>AM8-AV6</f>
        <v>9.3019129637972924</v>
      </c>
      <c r="AO8" s="259">
        <f>AN8-AV6</f>
        <v>8.801115400224468</v>
      </c>
      <c r="AP8" s="259">
        <f>AO8-AV6</f>
        <v>8.3003178366516437</v>
      </c>
      <c r="AQ8" s="259">
        <f>AP8-AV6</f>
        <v>7.7995202730788185</v>
      </c>
      <c r="AR8" s="259">
        <f>AQ8-AV6</f>
        <v>7.2987227095059932</v>
      </c>
      <c r="AS8" s="259">
        <f>AR8-AV6</f>
        <v>6.797925145933168</v>
      </c>
      <c r="AT8" s="259">
        <f>AS8-AV6</f>
        <v>6.2971275823603428</v>
      </c>
      <c r="AU8" s="259">
        <f>AT8-AV6</f>
        <v>5.7963300187875175</v>
      </c>
      <c r="AV8" s="259">
        <f>AU8-AV6</f>
        <v>5.2955324552146923</v>
      </c>
      <c r="AW8" s="259">
        <f>AW6-AW4</f>
        <v>4.7947348916418635</v>
      </c>
      <c r="AX8" s="259">
        <f>AW8-BK6</f>
        <v>4.514609949520648</v>
      </c>
      <c r="AY8" s="259">
        <f>AX8-BK6</f>
        <v>4.2344850073994325</v>
      </c>
      <c r="AZ8" s="259">
        <f>AY8-BK6</f>
        <v>3.9543600652782169</v>
      </c>
      <c r="BA8" s="259">
        <f>AZ8-BK6</f>
        <v>3.6742351231570014</v>
      </c>
      <c r="BB8" s="259">
        <f>BA8-BK6</f>
        <v>3.3941101810357859</v>
      </c>
      <c r="BC8" s="259">
        <f>BB8-BK6</f>
        <v>3.1139852389145704</v>
      </c>
      <c r="BD8" s="259">
        <f>BC8-BK6</f>
        <v>2.8338602967933548</v>
      </c>
      <c r="BE8" s="259">
        <f>BD8-BK6</f>
        <v>2.5537353546721393</v>
      </c>
      <c r="BF8" s="259">
        <f>BE8-BK6</f>
        <v>2.2736104125509238</v>
      </c>
      <c r="BG8" s="259">
        <f>BF8-BK6</f>
        <v>1.993485470429708</v>
      </c>
      <c r="BH8" s="259">
        <f>BG8-BK6</f>
        <v>1.7133605283084923</v>
      </c>
      <c r="BI8" s="259">
        <f>BH8-BK6</f>
        <v>1.4332355861872765</v>
      </c>
      <c r="BJ8" s="259">
        <f>BI8-BK6</f>
        <v>1.1531106440660608</v>
      </c>
      <c r="BK8" s="259">
        <f>BJ8-BK6</f>
        <v>0.87298570194484504</v>
      </c>
      <c r="BL8" s="259">
        <f>BL6/(E2+1.5)*(E3+1.5)/(H2-100)*(H3-100)/(K2+4)*(K3+4)</f>
        <v>0.59286075982362818</v>
      </c>
      <c r="BM8" s="259">
        <f>BL8</f>
        <v>0.59286075982362818</v>
      </c>
      <c r="BN8" s="259">
        <f>BM8</f>
        <v>0.59286075982362818</v>
      </c>
      <c r="BO8" s="259">
        <f t="shared" ref="BO8:CZ8" si="0">BN8</f>
        <v>0.59286075982362818</v>
      </c>
      <c r="BP8" s="259">
        <f t="shared" si="0"/>
        <v>0.59286075982362818</v>
      </c>
      <c r="BQ8" s="259">
        <f t="shared" si="0"/>
        <v>0.59286075982362818</v>
      </c>
      <c r="BR8" s="259">
        <f t="shared" si="0"/>
        <v>0.59286075982362818</v>
      </c>
      <c r="BS8" s="259">
        <f t="shared" si="0"/>
        <v>0.59286075982362818</v>
      </c>
      <c r="BT8" s="259">
        <f t="shared" si="0"/>
        <v>0.59286075982362818</v>
      </c>
      <c r="BU8" s="259">
        <f t="shared" si="0"/>
        <v>0.59286075982362818</v>
      </c>
      <c r="BV8" s="259">
        <f t="shared" si="0"/>
        <v>0.59286075982362818</v>
      </c>
      <c r="BW8" s="259">
        <f t="shared" si="0"/>
        <v>0.59286075982362818</v>
      </c>
      <c r="BX8" s="259">
        <f t="shared" si="0"/>
        <v>0.59286075982362818</v>
      </c>
      <c r="BY8" s="259">
        <f t="shared" si="0"/>
        <v>0.59286075982362818</v>
      </c>
      <c r="BZ8" s="259">
        <f t="shared" si="0"/>
        <v>0.59286075982362818</v>
      </c>
      <c r="CA8" s="259">
        <f t="shared" si="0"/>
        <v>0.59286075982362818</v>
      </c>
      <c r="CB8" s="259">
        <f t="shared" si="0"/>
        <v>0.59286075982362818</v>
      </c>
      <c r="CC8" s="259">
        <f t="shared" si="0"/>
        <v>0.59286075982362818</v>
      </c>
      <c r="CD8" s="259">
        <f t="shared" si="0"/>
        <v>0.59286075982362818</v>
      </c>
      <c r="CE8" s="259">
        <f t="shared" si="0"/>
        <v>0.59286075982362818</v>
      </c>
      <c r="CF8" s="259">
        <f t="shared" si="0"/>
        <v>0.59286075982362818</v>
      </c>
      <c r="CG8" s="259">
        <f t="shared" si="0"/>
        <v>0.59286075982362818</v>
      </c>
      <c r="CH8" s="259">
        <f t="shared" si="0"/>
        <v>0.59286075982362818</v>
      </c>
      <c r="CI8" s="259">
        <f t="shared" si="0"/>
        <v>0.59286075982362818</v>
      </c>
      <c r="CJ8" s="259">
        <f t="shared" si="0"/>
        <v>0.59286075982362818</v>
      </c>
      <c r="CK8" s="259">
        <f t="shared" si="0"/>
        <v>0.59286075982362818</v>
      </c>
      <c r="CL8" s="259">
        <f t="shared" si="0"/>
        <v>0.59286075982362818</v>
      </c>
      <c r="CM8" s="259">
        <f t="shared" si="0"/>
        <v>0.59286075982362818</v>
      </c>
      <c r="CN8" s="259">
        <f t="shared" si="0"/>
        <v>0.59286075982362818</v>
      </c>
      <c r="CO8" s="259">
        <f t="shared" si="0"/>
        <v>0.59286075982362818</v>
      </c>
      <c r="CP8" s="259">
        <f t="shared" si="0"/>
        <v>0.59286075982362818</v>
      </c>
      <c r="CQ8" s="259">
        <f t="shared" si="0"/>
        <v>0.59286075982362818</v>
      </c>
      <c r="CR8" s="259">
        <f t="shared" si="0"/>
        <v>0.59286075982362818</v>
      </c>
      <c r="CS8" s="259">
        <f t="shared" si="0"/>
        <v>0.59286075982362818</v>
      </c>
      <c r="CT8" s="259">
        <f t="shared" si="0"/>
        <v>0.59286075982362818</v>
      </c>
      <c r="CU8" s="259">
        <f t="shared" si="0"/>
        <v>0.59286075982362818</v>
      </c>
      <c r="CV8" s="259">
        <f t="shared" si="0"/>
        <v>0.59286075982362818</v>
      </c>
      <c r="CW8" s="259">
        <f t="shared" si="0"/>
        <v>0.59286075982362818</v>
      </c>
      <c r="CX8" s="259">
        <f t="shared" si="0"/>
        <v>0.59286075982362818</v>
      </c>
      <c r="CY8" s="259">
        <f t="shared" si="0"/>
        <v>0.59286075982362818</v>
      </c>
      <c r="CZ8" s="259">
        <f t="shared" si="0"/>
        <v>0.59286075982362818</v>
      </c>
      <c r="DA8" s="7"/>
      <c r="DB8" s="7"/>
      <c r="DC8" s="7"/>
      <c r="DD8" s="7"/>
      <c r="DE8" s="7"/>
      <c r="DF8" s="7"/>
      <c r="DG8" s="7"/>
      <c r="DH8" s="7"/>
      <c r="DI8" s="7"/>
      <c r="DJ8" s="7"/>
      <c r="DK8" s="7"/>
      <c r="DL8" s="7"/>
      <c r="DM8" s="7"/>
      <c r="DN8" s="7"/>
      <c r="DO8" s="7"/>
      <c r="DP8" s="7"/>
      <c r="DQ8" s="7"/>
      <c r="DR8" s="7"/>
      <c r="DS8" s="7"/>
      <c r="DT8" s="7"/>
      <c r="DU8" s="7"/>
    </row>
    <row r="9" spans="1:125" x14ac:dyDescent="0.25">
      <c r="A9" s="36"/>
      <c r="B9" s="6" t="s">
        <v>12</v>
      </c>
      <c r="C9" s="6"/>
      <c r="D9" s="37">
        <f>(D40/3.2)*-1</f>
        <v>0</v>
      </c>
      <c r="E9" s="260">
        <f>E8*D9</f>
        <v>0</v>
      </c>
      <c r="F9" s="260">
        <f>F8*D9</f>
        <v>0</v>
      </c>
      <c r="G9" s="260">
        <f>G8*D9</f>
        <v>0</v>
      </c>
      <c r="H9" s="260">
        <f>H8*D9</f>
        <v>0</v>
      </c>
      <c r="I9" s="260">
        <f>I8*D9</f>
        <v>0</v>
      </c>
      <c r="J9" s="260">
        <f>J8*D9</f>
        <v>0</v>
      </c>
      <c r="K9" s="260">
        <f>K8*D9</f>
        <v>0</v>
      </c>
      <c r="L9" s="260">
        <f>L8*D9</f>
        <v>0</v>
      </c>
      <c r="M9" s="260">
        <f>M8*D9</f>
        <v>0</v>
      </c>
      <c r="N9" s="260">
        <f>N8*D9</f>
        <v>0</v>
      </c>
      <c r="O9" s="260">
        <f>O8*D9</f>
        <v>0</v>
      </c>
      <c r="P9" s="260">
        <f>P8*D9</f>
        <v>0</v>
      </c>
      <c r="Q9" s="260">
        <f>Q8*D9</f>
        <v>0</v>
      </c>
      <c r="R9" s="260">
        <f>R8*D9</f>
        <v>0</v>
      </c>
      <c r="S9" s="260">
        <f>S8*D9</f>
        <v>0</v>
      </c>
      <c r="T9" s="260">
        <f>T8*D9</f>
        <v>0</v>
      </c>
      <c r="U9" s="260">
        <f>U8*D9</f>
        <v>0</v>
      </c>
      <c r="V9" s="260">
        <f>V8*D9</f>
        <v>0</v>
      </c>
      <c r="W9" s="260">
        <f>W8*D9</f>
        <v>0</v>
      </c>
      <c r="X9" s="260">
        <f t="shared" ref="X9" si="1">X8*D9</f>
        <v>0</v>
      </c>
      <c r="Y9" s="260">
        <f>Y8*D9</f>
        <v>0</v>
      </c>
      <c r="Z9" s="260">
        <f>Z8*D9</f>
        <v>0</v>
      </c>
      <c r="AA9" s="260">
        <f>AA8*D9</f>
        <v>0</v>
      </c>
      <c r="AB9" s="260">
        <f>AB8*D9</f>
        <v>0</v>
      </c>
      <c r="AC9" s="260">
        <f>AC8*D9</f>
        <v>0</v>
      </c>
      <c r="AD9" s="260">
        <f>AD8*D9</f>
        <v>0</v>
      </c>
      <c r="AE9" s="260">
        <f>AE8*D9</f>
        <v>0</v>
      </c>
      <c r="AF9" s="260">
        <f>AF8*D9</f>
        <v>0</v>
      </c>
      <c r="AG9" s="260">
        <f>AG8*D9</f>
        <v>0</v>
      </c>
      <c r="AH9" s="260">
        <f>AH8*D9</f>
        <v>0</v>
      </c>
      <c r="AI9" s="260">
        <f>AI8*D9</f>
        <v>0</v>
      </c>
      <c r="AJ9" s="260">
        <f>AJ8*D9</f>
        <v>0</v>
      </c>
      <c r="AK9" s="260">
        <f>AK8*D9</f>
        <v>0</v>
      </c>
      <c r="AL9" s="260">
        <f>AL8*D9</f>
        <v>0</v>
      </c>
      <c r="AM9" s="260">
        <f>AM8*D9</f>
        <v>0</v>
      </c>
      <c r="AN9" s="260">
        <f>AN8*D9</f>
        <v>0</v>
      </c>
      <c r="AO9" s="260">
        <f>AO8*D9</f>
        <v>0</v>
      </c>
      <c r="AP9" s="260">
        <f>AP8*D9</f>
        <v>0</v>
      </c>
      <c r="AQ9" s="260">
        <f>AQ8*D9</f>
        <v>0</v>
      </c>
      <c r="AR9" s="260">
        <f>AR8*D9</f>
        <v>0</v>
      </c>
      <c r="AS9" s="260">
        <f>AS8*D9</f>
        <v>0</v>
      </c>
      <c r="AT9" s="260">
        <f>AT8*D9</f>
        <v>0</v>
      </c>
      <c r="AU9" s="260">
        <f>AU8*D9</f>
        <v>0</v>
      </c>
      <c r="AV9" s="260">
        <f>AV8*D9</f>
        <v>0</v>
      </c>
      <c r="AW9" s="260">
        <f>AW8*D9</f>
        <v>0</v>
      </c>
      <c r="AX9" s="260">
        <f>AX8*D9</f>
        <v>0</v>
      </c>
      <c r="AY9" s="260">
        <f>AY8*D9</f>
        <v>0</v>
      </c>
      <c r="AZ9" s="260">
        <f>AZ8*D9</f>
        <v>0</v>
      </c>
      <c r="BA9" s="260">
        <f>BA8*D9</f>
        <v>0</v>
      </c>
      <c r="BB9" s="260">
        <f>BB8*D9</f>
        <v>0</v>
      </c>
      <c r="BC9" s="260">
        <f>BC8*D9</f>
        <v>0</v>
      </c>
      <c r="BD9" s="260">
        <f>BD8*D9</f>
        <v>0</v>
      </c>
      <c r="BE9" s="260">
        <f>BE8*D9</f>
        <v>0</v>
      </c>
      <c r="BF9" s="260">
        <f>BF8*D9</f>
        <v>0</v>
      </c>
      <c r="BG9" s="260">
        <f>BG8*D9</f>
        <v>0</v>
      </c>
      <c r="BH9" s="260">
        <f>BH8*D9</f>
        <v>0</v>
      </c>
      <c r="BI9" s="260">
        <f>BI8*D9</f>
        <v>0</v>
      </c>
      <c r="BJ9" s="260">
        <f>BJ8*D9</f>
        <v>0</v>
      </c>
      <c r="BK9" s="260">
        <f>BK8*D9</f>
        <v>0</v>
      </c>
      <c r="BL9" s="260">
        <f>BL8*D9</f>
        <v>0</v>
      </c>
      <c r="BM9" s="260">
        <f>BM8*D9</f>
        <v>0</v>
      </c>
      <c r="BN9" s="260">
        <f>BN8*D9</f>
        <v>0</v>
      </c>
      <c r="BO9" s="260">
        <f>BO8*D9</f>
        <v>0</v>
      </c>
      <c r="BP9" s="260">
        <f>BP8*D9</f>
        <v>0</v>
      </c>
      <c r="BQ9" s="260">
        <f>BQ8*D9</f>
        <v>0</v>
      </c>
      <c r="BR9" s="260">
        <f>BR8*D9</f>
        <v>0</v>
      </c>
      <c r="BS9" s="260">
        <f>BS8*D9</f>
        <v>0</v>
      </c>
      <c r="BT9" s="260">
        <f>BT8*D9</f>
        <v>0</v>
      </c>
      <c r="BU9" s="260">
        <f>BU8*D9</f>
        <v>0</v>
      </c>
      <c r="BV9" s="260">
        <f>BV8*D9</f>
        <v>0</v>
      </c>
      <c r="BW9" s="260">
        <f>BW8*D9</f>
        <v>0</v>
      </c>
      <c r="BX9" s="260">
        <f>BX8*D9</f>
        <v>0</v>
      </c>
      <c r="BY9" s="260">
        <f>BY8*D9</f>
        <v>0</v>
      </c>
      <c r="BZ9" s="260">
        <f>BZ8*D9</f>
        <v>0</v>
      </c>
      <c r="CA9" s="260">
        <f>CA8*D9</f>
        <v>0</v>
      </c>
      <c r="CB9" s="260">
        <f>CB8*D9</f>
        <v>0</v>
      </c>
      <c r="CC9" s="260">
        <f>CC8*D9</f>
        <v>0</v>
      </c>
      <c r="CD9" s="260">
        <f>CD8*D9</f>
        <v>0</v>
      </c>
      <c r="CE9" s="260">
        <f>CE8*D9</f>
        <v>0</v>
      </c>
      <c r="CF9" s="260">
        <f>CF8*D9</f>
        <v>0</v>
      </c>
      <c r="CG9" s="260">
        <f>CG8*D9</f>
        <v>0</v>
      </c>
      <c r="CH9" s="260">
        <f>CH8*D9</f>
        <v>0</v>
      </c>
      <c r="CI9" s="260">
        <f>CI8*D9</f>
        <v>0</v>
      </c>
      <c r="CJ9" s="260">
        <f>CJ8*D9</f>
        <v>0</v>
      </c>
      <c r="CK9" s="260">
        <f>CK8*D9</f>
        <v>0</v>
      </c>
      <c r="CL9" s="260">
        <f>CL8*D9</f>
        <v>0</v>
      </c>
      <c r="CM9" s="260">
        <f>CM8*D9</f>
        <v>0</v>
      </c>
      <c r="CN9" s="260">
        <f>CN8*D9</f>
        <v>0</v>
      </c>
      <c r="CO9" s="260">
        <f>CO8*D9</f>
        <v>0</v>
      </c>
      <c r="CP9" s="260">
        <f>CP8*D9</f>
        <v>0</v>
      </c>
      <c r="CQ9" s="260">
        <f>CQ8*D9</f>
        <v>0</v>
      </c>
      <c r="CR9" s="260">
        <f>CR8*D9</f>
        <v>0</v>
      </c>
      <c r="CS9" s="260">
        <f>CS8*D9</f>
        <v>0</v>
      </c>
      <c r="CT9" s="260">
        <f>CT8*D9</f>
        <v>0</v>
      </c>
      <c r="CU9" s="260">
        <f>CU8*D9</f>
        <v>0</v>
      </c>
      <c r="CV9" s="260">
        <f>CV8*D9</f>
        <v>0</v>
      </c>
      <c r="CW9" s="260">
        <f>CW8*D9</f>
        <v>0</v>
      </c>
      <c r="CX9" s="260">
        <f>CX8*D9</f>
        <v>0</v>
      </c>
      <c r="CY9" s="260">
        <f>CY8*D9</f>
        <v>0</v>
      </c>
      <c r="CZ9" s="260">
        <f>CZ8*D9</f>
        <v>0</v>
      </c>
      <c r="DA9" s="7"/>
      <c r="DB9" s="7"/>
      <c r="DC9" s="7"/>
      <c r="DD9" s="7"/>
      <c r="DE9" s="7"/>
      <c r="DF9" s="7"/>
      <c r="DG9" s="7"/>
      <c r="DH9" s="7"/>
      <c r="DI9" s="7"/>
      <c r="DJ9" s="7"/>
      <c r="DK9" s="7"/>
      <c r="DL9" s="7"/>
      <c r="DM9" s="7"/>
      <c r="DN9" s="7"/>
      <c r="DO9" s="7"/>
      <c r="DP9" s="7"/>
      <c r="DQ9" s="7"/>
      <c r="DR9" s="7"/>
      <c r="DS9" s="7"/>
      <c r="DT9" s="7"/>
      <c r="DU9" s="7"/>
    </row>
    <row r="10" spans="1:125" ht="15.75" thickBot="1" x14ac:dyDescent="0.3">
      <c r="A10" s="36"/>
      <c r="B10" s="6" t="s">
        <v>13</v>
      </c>
      <c r="C10" s="6"/>
      <c r="D10" s="38">
        <f>(F40*-1)</f>
        <v>0</v>
      </c>
      <c r="E10" s="260">
        <f>D10</f>
        <v>0</v>
      </c>
      <c r="F10" s="260">
        <f>E10</f>
        <v>0</v>
      </c>
      <c r="G10" s="260">
        <f t="shared" ref="G10:BR10" si="2">F10</f>
        <v>0</v>
      </c>
      <c r="H10" s="260">
        <f t="shared" si="2"/>
        <v>0</v>
      </c>
      <c r="I10" s="260">
        <f t="shared" si="2"/>
        <v>0</v>
      </c>
      <c r="J10" s="260">
        <f t="shared" si="2"/>
        <v>0</v>
      </c>
      <c r="K10" s="260">
        <f t="shared" si="2"/>
        <v>0</v>
      </c>
      <c r="L10" s="260">
        <f t="shared" si="2"/>
        <v>0</v>
      </c>
      <c r="M10" s="260">
        <f t="shared" si="2"/>
        <v>0</v>
      </c>
      <c r="N10" s="260">
        <f t="shared" si="2"/>
        <v>0</v>
      </c>
      <c r="O10" s="260">
        <f t="shared" si="2"/>
        <v>0</v>
      </c>
      <c r="P10" s="260">
        <f t="shared" si="2"/>
        <v>0</v>
      </c>
      <c r="Q10" s="260">
        <f t="shared" si="2"/>
        <v>0</v>
      </c>
      <c r="R10" s="260">
        <f t="shared" si="2"/>
        <v>0</v>
      </c>
      <c r="S10" s="260">
        <f t="shared" si="2"/>
        <v>0</v>
      </c>
      <c r="T10" s="260">
        <f t="shared" si="2"/>
        <v>0</v>
      </c>
      <c r="U10" s="260">
        <f t="shared" si="2"/>
        <v>0</v>
      </c>
      <c r="V10" s="260">
        <f t="shared" si="2"/>
        <v>0</v>
      </c>
      <c r="W10" s="260">
        <f t="shared" si="2"/>
        <v>0</v>
      </c>
      <c r="X10" s="260">
        <f t="shared" si="2"/>
        <v>0</v>
      </c>
      <c r="Y10" s="260">
        <f t="shared" si="2"/>
        <v>0</v>
      </c>
      <c r="Z10" s="260">
        <f t="shared" si="2"/>
        <v>0</v>
      </c>
      <c r="AA10" s="260">
        <f t="shared" si="2"/>
        <v>0</v>
      </c>
      <c r="AB10" s="260">
        <f t="shared" si="2"/>
        <v>0</v>
      </c>
      <c r="AC10" s="260">
        <f t="shared" si="2"/>
        <v>0</v>
      </c>
      <c r="AD10" s="260">
        <f t="shared" si="2"/>
        <v>0</v>
      </c>
      <c r="AE10" s="260">
        <f t="shared" si="2"/>
        <v>0</v>
      </c>
      <c r="AF10" s="260">
        <f t="shared" si="2"/>
        <v>0</v>
      </c>
      <c r="AG10" s="260">
        <f t="shared" si="2"/>
        <v>0</v>
      </c>
      <c r="AH10" s="260">
        <f t="shared" si="2"/>
        <v>0</v>
      </c>
      <c r="AI10" s="260">
        <f t="shared" si="2"/>
        <v>0</v>
      </c>
      <c r="AJ10" s="260">
        <f t="shared" si="2"/>
        <v>0</v>
      </c>
      <c r="AK10" s="260">
        <f t="shared" si="2"/>
        <v>0</v>
      </c>
      <c r="AL10" s="260">
        <f t="shared" si="2"/>
        <v>0</v>
      </c>
      <c r="AM10" s="260">
        <f t="shared" si="2"/>
        <v>0</v>
      </c>
      <c r="AN10" s="260">
        <f t="shared" si="2"/>
        <v>0</v>
      </c>
      <c r="AO10" s="260">
        <f t="shared" si="2"/>
        <v>0</v>
      </c>
      <c r="AP10" s="260">
        <f t="shared" si="2"/>
        <v>0</v>
      </c>
      <c r="AQ10" s="260">
        <f t="shared" si="2"/>
        <v>0</v>
      </c>
      <c r="AR10" s="260">
        <f t="shared" si="2"/>
        <v>0</v>
      </c>
      <c r="AS10" s="260">
        <f t="shared" si="2"/>
        <v>0</v>
      </c>
      <c r="AT10" s="260">
        <f t="shared" si="2"/>
        <v>0</v>
      </c>
      <c r="AU10" s="260">
        <f t="shared" si="2"/>
        <v>0</v>
      </c>
      <c r="AV10" s="260">
        <f t="shared" si="2"/>
        <v>0</v>
      </c>
      <c r="AW10" s="260">
        <f t="shared" si="2"/>
        <v>0</v>
      </c>
      <c r="AX10" s="260">
        <f t="shared" si="2"/>
        <v>0</v>
      </c>
      <c r="AY10" s="260">
        <f t="shared" si="2"/>
        <v>0</v>
      </c>
      <c r="AZ10" s="260">
        <f t="shared" si="2"/>
        <v>0</v>
      </c>
      <c r="BA10" s="260">
        <f t="shared" si="2"/>
        <v>0</v>
      </c>
      <c r="BB10" s="260">
        <f t="shared" si="2"/>
        <v>0</v>
      </c>
      <c r="BC10" s="260">
        <f t="shared" si="2"/>
        <v>0</v>
      </c>
      <c r="BD10" s="260">
        <f t="shared" si="2"/>
        <v>0</v>
      </c>
      <c r="BE10" s="260">
        <f t="shared" si="2"/>
        <v>0</v>
      </c>
      <c r="BF10" s="260">
        <f t="shared" si="2"/>
        <v>0</v>
      </c>
      <c r="BG10" s="260">
        <f t="shared" si="2"/>
        <v>0</v>
      </c>
      <c r="BH10" s="260">
        <f t="shared" si="2"/>
        <v>0</v>
      </c>
      <c r="BI10" s="260">
        <f t="shared" si="2"/>
        <v>0</v>
      </c>
      <c r="BJ10" s="260">
        <f t="shared" si="2"/>
        <v>0</v>
      </c>
      <c r="BK10" s="260">
        <f t="shared" si="2"/>
        <v>0</v>
      </c>
      <c r="BL10" s="260">
        <f t="shared" si="2"/>
        <v>0</v>
      </c>
      <c r="BM10" s="260">
        <f t="shared" si="2"/>
        <v>0</v>
      </c>
      <c r="BN10" s="260">
        <f t="shared" si="2"/>
        <v>0</v>
      </c>
      <c r="BO10" s="260">
        <f t="shared" si="2"/>
        <v>0</v>
      </c>
      <c r="BP10" s="260">
        <f t="shared" si="2"/>
        <v>0</v>
      </c>
      <c r="BQ10" s="260">
        <f t="shared" si="2"/>
        <v>0</v>
      </c>
      <c r="BR10" s="260">
        <f t="shared" si="2"/>
        <v>0</v>
      </c>
      <c r="BS10" s="260">
        <f t="shared" ref="BS10:CZ10" si="3">BR10</f>
        <v>0</v>
      </c>
      <c r="BT10" s="260">
        <f t="shared" si="3"/>
        <v>0</v>
      </c>
      <c r="BU10" s="260">
        <f t="shared" si="3"/>
        <v>0</v>
      </c>
      <c r="BV10" s="260">
        <f t="shared" si="3"/>
        <v>0</v>
      </c>
      <c r="BW10" s="260">
        <f t="shared" si="3"/>
        <v>0</v>
      </c>
      <c r="BX10" s="260">
        <f t="shared" si="3"/>
        <v>0</v>
      </c>
      <c r="BY10" s="260">
        <f t="shared" si="3"/>
        <v>0</v>
      </c>
      <c r="BZ10" s="260">
        <f t="shared" si="3"/>
        <v>0</v>
      </c>
      <c r="CA10" s="260">
        <f t="shared" si="3"/>
        <v>0</v>
      </c>
      <c r="CB10" s="260">
        <f t="shared" si="3"/>
        <v>0</v>
      </c>
      <c r="CC10" s="260">
        <f t="shared" si="3"/>
        <v>0</v>
      </c>
      <c r="CD10" s="260">
        <f t="shared" si="3"/>
        <v>0</v>
      </c>
      <c r="CE10" s="260">
        <f t="shared" si="3"/>
        <v>0</v>
      </c>
      <c r="CF10" s="260">
        <f t="shared" si="3"/>
        <v>0</v>
      </c>
      <c r="CG10" s="260">
        <f t="shared" si="3"/>
        <v>0</v>
      </c>
      <c r="CH10" s="260">
        <f t="shared" si="3"/>
        <v>0</v>
      </c>
      <c r="CI10" s="260">
        <f t="shared" si="3"/>
        <v>0</v>
      </c>
      <c r="CJ10" s="260">
        <f t="shared" si="3"/>
        <v>0</v>
      </c>
      <c r="CK10" s="260">
        <f t="shared" si="3"/>
        <v>0</v>
      </c>
      <c r="CL10" s="260">
        <f t="shared" si="3"/>
        <v>0</v>
      </c>
      <c r="CM10" s="260">
        <f t="shared" si="3"/>
        <v>0</v>
      </c>
      <c r="CN10" s="260">
        <f t="shared" si="3"/>
        <v>0</v>
      </c>
      <c r="CO10" s="260">
        <f t="shared" si="3"/>
        <v>0</v>
      </c>
      <c r="CP10" s="260">
        <f t="shared" si="3"/>
        <v>0</v>
      </c>
      <c r="CQ10" s="260">
        <f t="shared" si="3"/>
        <v>0</v>
      </c>
      <c r="CR10" s="260">
        <f t="shared" si="3"/>
        <v>0</v>
      </c>
      <c r="CS10" s="260">
        <f t="shared" si="3"/>
        <v>0</v>
      </c>
      <c r="CT10" s="260">
        <f t="shared" si="3"/>
        <v>0</v>
      </c>
      <c r="CU10" s="260">
        <f t="shared" si="3"/>
        <v>0</v>
      </c>
      <c r="CV10" s="260">
        <f t="shared" si="3"/>
        <v>0</v>
      </c>
      <c r="CW10" s="260">
        <f t="shared" si="3"/>
        <v>0</v>
      </c>
      <c r="CX10" s="260">
        <f t="shared" si="3"/>
        <v>0</v>
      </c>
      <c r="CY10" s="260">
        <f t="shared" si="3"/>
        <v>0</v>
      </c>
      <c r="CZ10" s="260">
        <f t="shared" si="3"/>
        <v>0</v>
      </c>
      <c r="DA10" s="7"/>
      <c r="DB10" s="7"/>
      <c r="DC10" s="7"/>
      <c r="DD10" s="7"/>
      <c r="DE10" s="7"/>
      <c r="DF10" s="7"/>
      <c r="DG10" s="7"/>
      <c r="DH10" s="7"/>
      <c r="DI10" s="7"/>
      <c r="DJ10" s="7"/>
      <c r="DK10" s="7"/>
      <c r="DL10" s="7"/>
      <c r="DM10" s="7"/>
      <c r="DN10" s="7"/>
      <c r="DO10" s="7"/>
      <c r="DP10" s="7"/>
      <c r="DQ10" s="7"/>
      <c r="DR10" s="7"/>
      <c r="DS10" s="7"/>
      <c r="DT10" s="7"/>
      <c r="DU10" s="7"/>
    </row>
    <row r="11" spans="1:125" ht="16.5" thickTop="1" thickBot="1" x14ac:dyDescent="0.3">
      <c r="A11" s="36"/>
      <c r="B11" s="39" t="s">
        <v>14</v>
      </c>
      <c r="C11" s="40"/>
      <c r="D11" s="4"/>
      <c r="E11" s="244">
        <f>SUM(E8:E10)</f>
        <v>42.629987384781401</v>
      </c>
      <c r="F11" s="245">
        <f t="shared" ref="F11:BQ11" si="4">SUM(F8:F10)</f>
        <v>41.378902908273105</v>
      </c>
      <c r="G11" s="245">
        <f t="shared" si="4"/>
        <v>40.127818431764808</v>
      </c>
      <c r="H11" s="245">
        <f t="shared" si="4"/>
        <v>38.876733955256512</v>
      </c>
      <c r="I11" s="245">
        <f t="shared" si="4"/>
        <v>37.625649478748215</v>
      </c>
      <c r="J11" s="245">
        <f t="shared" si="4"/>
        <v>36.374565002239919</v>
      </c>
      <c r="K11" s="245">
        <f t="shared" si="4"/>
        <v>35.123480525731622</v>
      </c>
      <c r="L11" s="245">
        <f t="shared" si="4"/>
        <v>33.872396049223326</v>
      </c>
      <c r="M11" s="245">
        <f t="shared" si="4"/>
        <v>32.62131157271503</v>
      </c>
      <c r="N11" s="245">
        <f t="shared" si="4"/>
        <v>31.370227096206733</v>
      </c>
      <c r="O11" s="245">
        <f t="shared" si="4"/>
        <v>30.119142619698437</v>
      </c>
      <c r="P11" s="245">
        <f t="shared" si="4"/>
        <v>28.86805814319014</v>
      </c>
      <c r="Q11" s="245">
        <f t="shared" si="4"/>
        <v>27.616973666681844</v>
      </c>
      <c r="R11" s="245">
        <f t="shared" si="4"/>
        <v>26.365889190173547</v>
      </c>
      <c r="S11" s="245">
        <f t="shared" si="4"/>
        <v>25.114804713665244</v>
      </c>
      <c r="T11" s="245">
        <f t="shared" si="4"/>
        <v>24.260930955769844</v>
      </c>
      <c r="U11" s="245">
        <f t="shared" si="4"/>
        <v>23.407057197874444</v>
      </c>
      <c r="V11" s="245">
        <f t="shared" si="4"/>
        <v>22.553183439979044</v>
      </c>
      <c r="W11" s="245">
        <f t="shared" si="4"/>
        <v>21.699309682083644</v>
      </c>
      <c r="X11" s="245">
        <f t="shared" si="4"/>
        <v>20.845435924188244</v>
      </c>
      <c r="Y11" s="245">
        <f t="shared" si="4"/>
        <v>19.991562166292844</v>
      </c>
      <c r="Z11" s="245">
        <f t="shared" si="4"/>
        <v>19.137688408397445</v>
      </c>
      <c r="AA11" s="245">
        <f t="shared" si="4"/>
        <v>18.283814650502045</v>
      </c>
      <c r="AB11" s="245">
        <f t="shared" si="4"/>
        <v>17.429940892606645</v>
      </c>
      <c r="AC11" s="245">
        <f t="shared" si="4"/>
        <v>16.576067134711245</v>
      </c>
      <c r="AD11" s="245">
        <f t="shared" si="4"/>
        <v>15.722193376815845</v>
      </c>
      <c r="AE11" s="245">
        <f t="shared" si="4"/>
        <v>14.868319618920445</v>
      </c>
      <c r="AF11" s="245">
        <f t="shared" si="4"/>
        <v>14.014445861025045</v>
      </c>
      <c r="AG11" s="245">
        <f t="shared" si="4"/>
        <v>13.160572103129645</v>
      </c>
      <c r="AH11" s="245">
        <f t="shared" si="4"/>
        <v>12.306698345234238</v>
      </c>
      <c r="AI11" s="245">
        <f t="shared" si="4"/>
        <v>11.805900781661414</v>
      </c>
      <c r="AJ11" s="245">
        <f t="shared" si="4"/>
        <v>11.30510321808859</v>
      </c>
      <c r="AK11" s="245">
        <f t="shared" si="4"/>
        <v>10.804305654515765</v>
      </c>
      <c r="AL11" s="245">
        <f t="shared" si="4"/>
        <v>10.303508090942941</v>
      </c>
      <c r="AM11" s="245">
        <f t="shared" si="4"/>
        <v>9.8027105273701167</v>
      </c>
      <c r="AN11" s="245">
        <f t="shared" si="4"/>
        <v>9.3019129637972924</v>
      </c>
      <c r="AO11" s="245">
        <f t="shared" si="4"/>
        <v>8.801115400224468</v>
      </c>
      <c r="AP11" s="245">
        <f t="shared" si="4"/>
        <v>8.3003178366516437</v>
      </c>
      <c r="AQ11" s="245">
        <f t="shared" si="4"/>
        <v>7.7995202730788185</v>
      </c>
      <c r="AR11" s="245">
        <f t="shared" si="4"/>
        <v>7.2987227095059932</v>
      </c>
      <c r="AS11" s="245">
        <f t="shared" si="4"/>
        <v>6.797925145933168</v>
      </c>
      <c r="AT11" s="245">
        <f t="shared" si="4"/>
        <v>6.2971275823603428</v>
      </c>
      <c r="AU11" s="245">
        <f t="shared" si="4"/>
        <v>5.7963300187875175</v>
      </c>
      <c r="AV11" s="245">
        <f t="shared" si="4"/>
        <v>5.2955324552146923</v>
      </c>
      <c r="AW11" s="245">
        <f t="shared" si="4"/>
        <v>4.7947348916418635</v>
      </c>
      <c r="AX11" s="245">
        <f t="shared" si="4"/>
        <v>4.514609949520648</v>
      </c>
      <c r="AY11" s="245">
        <f t="shared" si="4"/>
        <v>4.2344850073994325</v>
      </c>
      <c r="AZ11" s="245">
        <f t="shared" si="4"/>
        <v>3.9543600652782169</v>
      </c>
      <c r="BA11" s="245">
        <f t="shared" si="4"/>
        <v>3.6742351231570014</v>
      </c>
      <c r="BB11" s="245">
        <f t="shared" si="4"/>
        <v>3.3941101810357859</v>
      </c>
      <c r="BC11" s="245">
        <f t="shared" si="4"/>
        <v>3.1139852389145704</v>
      </c>
      <c r="BD11" s="245">
        <f t="shared" si="4"/>
        <v>2.8338602967933548</v>
      </c>
      <c r="BE11" s="245">
        <f t="shared" si="4"/>
        <v>2.5537353546721393</v>
      </c>
      <c r="BF11" s="245">
        <f t="shared" si="4"/>
        <v>2.2736104125509238</v>
      </c>
      <c r="BG11" s="245">
        <f t="shared" si="4"/>
        <v>1.993485470429708</v>
      </c>
      <c r="BH11" s="245">
        <f t="shared" si="4"/>
        <v>1.7133605283084923</v>
      </c>
      <c r="BI11" s="245">
        <f t="shared" si="4"/>
        <v>1.4332355861872765</v>
      </c>
      <c r="BJ11" s="245">
        <f t="shared" si="4"/>
        <v>1.1531106440660608</v>
      </c>
      <c r="BK11" s="245">
        <f t="shared" si="4"/>
        <v>0.87298570194484504</v>
      </c>
      <c r="BL11" s="245">
        <f t="shared" si="4"/>
        <v>0.59286075982362818</v>
      </c>
      <c r="BM11" s="245">
        <f t="shared" si="4"/>
        <v>0.59286075982362818</v>
      </c>
      <c r="BN11" s="245">
        <f t="shared" si="4"/>
        <v>0.59286075982362818</v>
      </c>
      <c r="BO11" s="245">
        <f t="shared" si="4"/>
        <v>0.59286075982362818</v>
      </c>
      <c r="BP11" s="245">
        <f t="shared" si="4"/>
        <v>0.59286075982362818</v>
      </c>
      <c r="BQ11" s="245">
        <f t="shared" si="4"/>
        <v>0.59286075982362818</v>
      </c>
      <c r="BR11" s="245">
        <f t="shared" ref="BR11:CZ11" si="5">SUM(BR8:BR10)</f>
        <v>0.59286075982362818</v>
      </c>
      <c r="BS11" s="245">
        <f t="shared" si="5"/>
        <v>0.59286075982362818</v>
      </c>
      <c r="BT11" s="245">
        <f t="shared" si="5"/>
        <v>0.59286075982362818</v>
      </c>
      <c r="BU11" s="245">
        <f t="shared" si="5"/>
        <v>0.59286075982362818</v>
      </c>
      <c r="BV11" s="245">
        <f t="shared" si="5"/>
        <v>0.59286075982362818</v>
      </c>
      <c r="BW11" s="245">
        <f t="shared" si="5"/>
        <v>0.59286075982362818</v>
      </c>
      <c r="BX11" s="245">
        <f t="shared" si="5"/>
        <v>0.59286075982362818</v>
      </c>
      <c r="BY11" s="245">
        <f t="shared" si="5"/>
        <v>0.59286075982362818</v>
      </c>
      <c r="BZ11" s="245">
        <f t="shared" si="5"/>
        <v>0.59286075982362818</v>
      </c>
      <c r="CA11" s="245">
        <f t="shared" si="5"/>
        <v>0.59286075982362818</v>
      </c>
      <c r="CB11" s="245">
        <f t="shared" si="5"/>
        <v>0.59286075982362818</v>
      </c>
      <c r="CC11" s="245">
        <f t="shared" si="5"/>
        <v>0.59286075982362818</v>
      </c>
      <c r="CD11" s="245">
        <f t="shared" si="5"/>
        <v>0.59286075982362818</v>
      </c>
      <c r="CE11" s="245">
        <f t="shared" si="5"/>
        <v>0.59286075982362818</v>
      </c>
      <c r="CF11" s="245">
        <f t="shared" si="5"/>
        <v>0.59286075982362818</v>
      </c>
      <c r="CG11" s="245">
        <f t="shared" si="5"/>
        <v>0.59286075982362818</v>
      </c>
      <c r="CH11" s="245">
        <f t="shared" si="5"/>
        <v>0.59286075982362818</v>
      </c>
      <c r="CI11" s="245">
        <f t="shared" si="5"/>
        <v>0.59286075982362818</v>
      </c>
      <c r="CJ11" s="245">
        <f t="shared" si="5"/>
        <v>0.59286075982362818</v>
      </c>
      <c r="CK11" s="245">
        <f t="shared" si="5"/>
        <v>0.59286075982362818</v>
      </c>
      <c r="CL11" s="245">
        <f t="shared" si="5"/>
        <v>0.59286075982362818</v>
      </c>
      <c r="CM11" s="245">
        <f t="shared" si="5"/>
        <v>0.59286075982362818</v>
      </c>
      <c r="CN11" s="245">
        <f t="shared" si="5"/>
        <v>0.59286075982362818</v>
      </c>
      <c r="CO11" s="245">
        <f t="shared" si="5"/>
        <v>0.59286075982362818</v>
      </c>
      <c r="CP11" s="245">
        <f t="shared" si="5"/>
        <v>0.59286075982362818</v>
      </c>
      <c r="CQ11" s="245">
        <f t="shared" si="5"/>
        <v>0.59286075982362818</v>
      </c>
      <c r="CR11" s="245">
        <f t="shared" si="5"/>
        <v>0.59286075982362818</v>
      </c>
      <c r="CS11" s="245">
        <f t="shared" si="5"/>
        <v>0.59286075982362818</v>
      </c>
      <c r="CT11" s="245">
        <f t="shared" si="5"/>
        <v>0.59286075982362818</v>
      </c>
      <c r="CU11" s="245">
        <f t="shared" si="5"/>
        <v>0.59286075982362818</v>
      </c>
      <c r="CV11" s="245">
        <f t="shared" si="5"/>
        <v>0.59286075982362818</v>
      </c>
      <c r="CW11" s="245">
        <f t="shared" si="5"/>
        <v>0.59286075982362818</v>
      </c>
      <c r="CX11" s="245">
        <f t="shared" si="5"/>
        <v>0.59286075982362818</v>
      </c>
      <c r="CY11" s="245">
        <f t="shared" si="5"/>
        <v>0.59286075982362818</v>
      </c>
      <c r="CZ11" s="246">
        <f t="shared" si="5"/>
        <v>0.59286075982362818</v>
      </c>
      <c r="DA11" s="7"/>
      <c r="DB11" s="7"/>
      <c r="DC11" s="7"/>
      <c r="DD11" s="7"/>
      <c r="DE11" s="7"/>
      <c r="DF11" s="7"/>
      <c r="DG11" s="7"/>
      <c r="DH11" s="7"/>
      <c r="DI11" s="7"/>
      <c r="DJ11" s="7"/>
      <c r="DK11" s="7"/>
      <c r="DL11" s="7"/>
      <c r="DM11" s="7"/>
      <c r="DN11" s="7"/>
      <c r="DO11" s="7"/>
      <c r="DP11" s="7"/>
      <c r="DQ11" s="7"/>
      <c r="DR11" s="7"/>
      <c r="DS11" s="7"/>
      <c r="DT11" s="7"/>
      <c r="DU11" s="7"/>
    </row>
    <row r="12" spans="1:125" ht="15.75" thickTop="1" x14ac:dyDescent="0.25">
      <c r="A12" s="17"/>
      <c r="B12" s="6"/>
      <c r="C12" s="41"/>
      <c r="D12" s="4"/>
      <c r="E12" s="213"/>
      <c r="F12" s="214"/>
      <c r="G12" s="214"/>
      <c r="H12" s="214"/>
      <c r="I12" s="214"/>
      <c r="J12" s="214"/>
      <c r="K12" s="214"/>
      <c r="L12" s="215"/>
      <c r="M12" s="215"/>
      <c r="N12" s="215"/>
      <c r="O12" s="215"/>
      <c r="P12" s="215"/>
      <c r="Q12" s="215"/>
      <c r="R12" s="215"/>
      <c r="S12" s="215"/>
      <c r="T12" s="215"/>
      <c r="U12" s="215"/>
      <c r="V12" s="215"/>
      <c r="W12" s="215"/>
      <c r="X12" s="216"/>
      <c r="Z12" s="215"/>
      <c r="AA12" s="217" t="s">
        <v>15</v>
      </c>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5"/>
      <c r="CY12" s="215"/>
      <c r="CZ12" s="218"/>
      <c r="DA12" s="7"/>
      <c r="DB12" s="42"/>
      <c r="DC12" s="43"/>
      <c r="DD12" s="7"/>
      <c r="DE12" s="7"/>
      <c r="DF12" s="7"/>
      <c r="DG12" s="7"/>
      <c r="DH12" s="7"/>
      <c r="DI12" s="7"/>
      <c r="DJ12" s="7"/>
      <c r="DK12" s="7"/>
      <c r="DL12" s="7"/>
      <c r="DM12" s="7"/>
      <c r="DN12" s="7"/>
      <c r="DO12" s="7"/>
      <c r="DP12" s="7"/>
      <c r="DQ12" s="7"/>
      <c r="DR12" s="7"/>
      <c r="DS12" s="7"/>
      <c r="DT12" s="7"/>
      <c r="DU12" s="7"/>
    </row>
    <row r="13" spans="1:125" x14ac:dyDescent="0.25">
      <c r="A13" s="44"/>
      <c r="B13" s="39" t="s">
        <v>16</v>
      </c>
      <c r="C13" s="39"/>
      <c r="D13" s="4"/>
      <c r="E13" s="222">
        <f t="shared" ref="E13:AA13" si="6">J40</f>
        <v>53.644118211991</v>
      </c>
      <c r="F13" s="223">
        <f t="shared" si="6"/>
        <v>52.602460999759998</v>
      </c>
      <c r="G13" s="223">
        <f t="shared" si="6"/>
        <v>56.099601415298999</v>
      </c>
      <c r="H13" s="223">
        <f t="shared" si="6"/>
        <v>55.605990227024002</v>
      </c>
      <c r="I13" s="223">
        <f t="shared" si="6"/>
        <v>54.282147409617998</v>
      </c>
      <c r="J13" s="223">
        <f t="shared" si="6"/>
        <v>50.392620681334002</v>
      </c>
      <c r="K13" s="223">
        <f t="shared" si="6"/>
        <v>48.507600996511997</v>
      </c>
      <c r="L13" s="223">
        <f t="shared" si="6"/>
        <v>46.406293376836999</v>
      </c>
      <c r="M13" s="223">
        <f t="shared" si="6"/>
        <v>43.025370294534</v>
      </c>
      <c r="N13" s="223">
        <f t="shared" si="6"/>
        <v>38.497400207148999</v>
      </c>
      <c r="O13" s="223">
        <f t="shared" si="6"/>
        <v>38.923919186489002</v>
      </c>
      <c r="P13" s="223">
        <f t="shared" si="6"/>
        <v>40.086529259201001</v>
      </c>
      <c r="Q13" s="223">
        <f t="shared" si="6"/>
        <v>38.827360263444</v>
      </c>
      <c r="R13" s="223">
        <f t="shared" si="6"/>
        <v>39.490880874303002</v>
      </c>
      <c r="S13" s="223">
        <f t="shared" si="6"/>
        <v>40.135913566724</v>
      </c>
      <c r="T13" s="223">
        <f t="shared" si="6"/>
        <v>39.847412929268998</v>
      </c>
      <c r="U13" s="223">
        <f t="shared" si="6"/>
        <v>39.096540024253997</v>
      </c>
      <c r="V13" s="223">
        <f t="shared" si="6"/>
        <v>38.470718488209997</v>
      </c>
      <c r="W13" s="223">
        <f t="shared" si="6"/>
        <v>37.539891882862001</v>
      </c>
      <c r="X13" s="224">
        <f t="shared" si="6"/>
        <v>37.408291830309999</v>
      </c>
      <c r="Y13" s="224">
        <f>AD40</f>
        <v>36.515059891054001</v>
      </c>
      <c r="Z13" s="224">
        <f>AE40</f>
        <v>37.517279979164996</v>
      </c>
      <c r="AA13" s="224">
        <f t="shared" si="6"/>
        <v>35.520243030663003</v>
      </c>
      <c r="AB13" s="308">
        <f>AB11</f>
        <v>17.429940892606645</v>
      </c>
      <c r="AC13" s="308">
        <f t="shared" ref="AC13:CN13" si="7">AC11</f>
        <v>16.576067134711245</v>
      </c>
      <c r="AD13" s="308">
        <f t="shared" si="7"/>
        <v>15.722193376815845</v>
      </c>
      <c r="AE13" s="308">
        <f t="shared" si="7"/>
        <v>14.868319618920445</v>
      </c>
      <c r="AF13" s="308">
        <f t="shared" si="7"/>
        <v>14.014445861025045</v>
      </c>
      <c r="AG13" s="308">
        <f t="shared" si="7"/>
        <v>13.160572103129645</v>
      </c>
      <c r="AH13" s="308">
        <f t="shared" si="7"/>
        <v>12.306698345234238</v>
      </c>
      <c r="AI13" s="308">
        <f t="shared" si="7"/>
        <v>11.805900781661414</v>
      </c>
      <c r="AJ13" s="308">
        <f t="shared" si="7"/>
        <v>11.30510321808859</v>
      </c>
      <c r="AK13" s="308">
        <f t="shared" si="7"/>
        <v>10.804305654515765</v>
      </c>
      <c r="AL13" s="308">
        <f t="shared" si="7"/>
        <v>10.303508090942941</v>
      </c>
      <c r="AM13" s="308">
        <f t="shared" si="7"/>
        <v>9.8027105273701167</v>
      </c>
      <c r="AN13" s="308">
        <f t="shared" si="7"/>
        <v>9.3019129637972924</v>
      </c>
      <c r="AO13" s="308">
        <f t="shared" si="7"/>
        <v>8.801115400224468</v>
      </c>
      <c r="AP13" s="308">
        <f t="shared" si="7"/>
        <v>8.3003178366516437</v>
      </c>
      <c r="AQ13" s="308">
        <f t="shared" si="7"/>
        <v>7.7995202730788185</v>
      </c>
      <c r="AR13" s="308">
        <f t="shared" si="7"/>
        <v>7.2987227095059932</v>
      </c>
      <c r="AS13" s="308">
        <f t="shared" si="7"/>
        <v>6.797925145933168</v>
      </c>
      <c r="AT13" s="308">
        <f t="shared" si="7"/>
        <v>6.2971275823603428</v>
      </c>
      <c r="AU13" s="308">
        <f t="shared" si="7"/>
        <v>5.7963300187875175</v>
      </c>
      <c r="AV13" s="308">
        <f t="shared" si="7"/>
        <v>5.2955324552146923</v>
      </c>
      <c r="AW13" s="308">
        <f t="shared" si="7"/>
        <v>4.7947348916418635</v>
      </c>
      <c r="AX13" s="308">
        <f t="shared" si="7"/>
        <v>4.514609949520648</v>
      </c>
      <c r="AY13" s="308">
        <f t="shared" si="7"/>
        <v>4.2344850073994325</v>
      </c>
      <c r="AZ13" s="308">
        <f t="shared" si="7"/>
        <v>3.9543600652782169</v>
      </c>
      <c r="BA13" s="308">
        <f t="shared" si="7"/>
        <v>3.6742351231570014</v>
      </c>
      <c r="BB13" s="308">
        <f t="shared" si="7"/>
        <v>3.3941101810357859</v>
      </c>
      <c r="BC13" s="308">
        <f t="shared" si="7"/>
        <v>3.1139852389145704</v>
      </c>
      <c r="BD13" s="308">
        <f t="shared" si="7"/>
        <v>2.8338602967933548</v>
      </c>
      <c r="BE13" s="308">
        <f t="shared" si="7"/>
        <v>2.5537353546721393</v>
      </c>
      <c r="BF13" s="308">
        <f t="shared" si="7"/>
        <v>2.2736104125509238</v>
      </c>
      <c r="BG13" s="308">
        <f t="shared" si="7"/>
        <v>1.993485470429708</v>
      </c>
      <c r="BH13" s="308">
        <f t="shared" si="7"/>
        <v>1.7133605283084923</v>
      </c>
      <c r="BI13" s="308">
        <f t="shared" si="7"/>
        <v>1.4332355861872765</v>
      </c>
      <c r="BJ13" s="308">
        <f t="shared" si="7"/>
        <v>1.1531106440660608</v>
      </c>
      <c r="BK13" s="308">
        <f t="shared" si="7"/>
        <v>0.87298570194484504</v>
      </c>
      <c r="BL13" s="308">
        <f t="shared" si="7"/>
        <v>0.59286075982362818</v>
      </c>
      <c r="BM13" s="308">
        <f t="shared" si="7"/>
        <v>0.59286075982362818</v>
      </c>
      <c r="BN13" s="308">
        <f t="shared" si="7"/>
        <v>0.59286075982362818</v>
      </c>
      <c r="BO13" s="308">
        <f t="shared" si="7"/>
        <v>0.59286075982362818</v>
      </c>
      <c r="BP13" s="308">
        <f t="shared" si="7"/>
        <v>0.59286075982362818</v>
      </c>
      <c r="BQ13" s="308">
        <f t="shared" si="7"/>
        <v>0.59286075982362818</v>
      </c>
      <c r="BR13" s="308">
        <f t="shared" si="7"/>
        <v>0.59286075982362818</v>
      </c>
      <c r="BS13" s="308">
        <f t="shared" si="7"/>
        <v>0.59286075982362818</v>
      </c>
      <c r="BT13" s="308">
        <f t="shared" si="7"/>
        <v>0.59286075982362818</v>
      </c>
      <c r="BU13" s="308">
        <f t="shared" si="7"/>
        <v>0.59286075982362818</v>
      </c>
      <c r="BV13" s="308">
        <f t="shared" si="7"/>
        <v>0.59286075982362818</v>
      </c>
      <c r="BW13" s="308">
        <f t="shared" si="7"/>
        <v>0.59286075982362818</v>
      </c>
      <c r="BX13" s="308">
        <f t="shared" si="7"/>
        <v>0.59286075982362818</v>
      </c>
      <c r="BY13" s="308">
        <f t="shared" si="7"/>
        <v>0.59286075982362818</v>
      </c>
      <c r="BZ13" s="308">
        <f t="shared" si="7"/>
        <v>0.59286075982362818</v>
      </c>
      <c r="CA13" s="308">
        <f t="shared" si="7"/>
        <v>0.59286075982362818</v>
      </c>
      <c r="CB13" s="308">
        <f t="shared" si="7"/>
        <v>0.59286075982362818</v>
      </c>
      <c r="CC13" s="308">
        <f t="shared" si="7"/>
        <v>0.59286075982362818</v>
      </c>
      <c r="CD13" s="308">
        <f t="shared" si="7"/>
        <v>0.59286075982362818</v>
      </c>
      <c r="CE13" s="308">
        <f t="shared" si="7"/>
        <v>0.59286075982362818</v>
      </c>
      <c r="CF13" s="308">
        <f t="shared" si="7"/>
        <v>0.59286075982362818</v>
      </c>
      <c r="CG13" s="308">
        <f t="shared" si="7"/>
        <v>0.59286075982362818</v>
      </c>
      <c r="CH13" s="308">
        <f t="shared" si="7"/>
        <v>0.59286075982362818</v>
      </c>
      <c r="CI13" s="308">
        <f t="shared" si="7"/>
        <v>0.59286075982362818</v>
      </c>
      <c r="CJ13" s="308">
        <f t="shared" si="7"/>
        <v>0.59286075982362818</v>
      </c>
      <c r="CK13" s="308">
        <f t="shared" si="7"/>
        <v>0.59286075982362818</v>
      </c>
      <c r="CL13" s="308">
        <f t="shared" si="7"/>
        <v>0.59286075982362818</v>
      </c>
      <c r="CM13" s="308">
        <f t="shared" si="7"/>
        <v>0.59286075982362818</v>
      </c>
      <c r="CN13" s="308">
        <f t="shared" si="7"/>
        <v>0.59286075982362818</v>
      </c>
      <c r="CO13" s="308">
        <f t="shared" ref="CO13:CZ13" si="8">CO11</f>
        <v>0.59286075982362818</v>
      </c>
      <c r="CP13" s="308">
        <f t="shared" si="8"/>
        <v>0.59286075982362818</v>
      </c>
      <c r="CQ13" s="308">
        <f t="shared" si="8"/>
        <v>0.59286075982362818</v>
      </c>
      <c r="CR13" s="308">
        <f t="shared" si="8"/>
        <v>0.59286075982362818</v>
      </c>
      <c r="CS13" s="308">
        <f t="shared" si="8"/>
        <v>0.59286075982362818</v>
      </c>
      <c r="CT13" s="308">
        <f t="shared" si="8"/>
        <v>0.59286075982362818</v>
      </c>
      <c r="CU13" s="308">
        <f t="shared" si="8"/>
        <v>0.59286075982362818</v>
      </c>
      <c r="CV13" s="308">
        <f t="shared" si="8"/>
        <v>0.59286075982362818</v>
      </c>
      <c r="CW13" s="308">
        <f t="shared" si="8"/>
        <v>0.59286075982362818</v>
      </c>
      <c r="CX13" s="308">
        <f t="shared" si="8"/>
        <v>0.59286075982362818</v>
      </c>
      <c r="CY13" s="308">
        <f t="shared" si="8"/>
        <v>0.59286075982362818</v>
      </c>
      <c r="CZ13" s="308">
        <f t="shared" si="8"/>
        <v>0.59286075982362818</v>
      </c>
      <c r="DA13" s="45"/>
      <c r="DB13" s="45"/>
      <c r="DC13" s="7"/>
      <c r="DD13" s="7"/>
      <c r="DE13" s="7"/>
      <c r="DF13" s="7"/>
      <c r="DG13" s="7"/>
      <c r="DH13" s="7"/>
      <c r="DI13" s="7"/>
      <c r="DJ13" s="7"/>
      <c r="DK13" s="7"/>
      <c r="DL13" s="7"/>
      <c r="DM13" s="7"/>
      <c r="DN13" s="7"/>
      <c r="DO13" s="7"/>
      <c r="DP13" s="7"/>
      <c r="DQ13" s="7"/>
      <c r="DR13" s="7"/>
      <c r="DS13" s="7"/>
      <c r="DT13" s="7"/>
      <c r="DU13" s="7"/>
    </row>
    <row r="14" spans="1:125" x14ac:dyDescent="0.25">
      <c r="A14" s="44"/>
      <c r="B14" s="6" t="s">
        <v>17</v>
      </c>
      <c r="C14" s="46"/>
      <c r="D14" s="47"/>
      <c r="E14" s="258">
        <f t="shared" ref="E14:BP14" si="9">E13-E11</f>
        <v>11.014130827209598</v>
      </c>
      <c r="F14" s="258">
        <f t="shared" si="9"/>
        <v>11.223558091486893</v>
      </c>
      <c r="G14" s="258">
        <f t="shared" si="9"/>
        <v>15.97178298353419</v>
      </c>
      <c r="H14" s="258">
        <f t="shared" si="9"/>
        <v>16.72925627176749</v>
      </c>
      <c r="I14" s="258">
        <f t="shared" si="9"/>
        <v>16.656497930869783</v>
      </c>
      <c r="J14" s="258">
        <f t="shared" si="9"/>
        <v>14.018055679094083</v>
      </c>
      <c r="K14" s="258">
        <f t="shared" si="9"/>
        <v>13.384120470780374</v>
      </c>
      <c r="L14" s="258">
        <f t="shared" si="9"/>
        <v>12.533897327613673</v>
      </c>
      <c r="M14" s="258">
        <f t="shared" si="9"/>
        <v>10.40405872181897</v>
      </c>
      <c r="N14" s="258">
        <f t="shared" si="9"/>
        <v>7.127173110942266</v>
      </c>
      <c r="O14" s="258">
        <f t="shared" si="9"/>
        <v>8.8047765667905651</v>
      </c>
      <c r="P14" s="258">
        <f t="shared" si="9"/>
        <v>11.218471116010861</v>
      </c>
      <c r="Q14" s="258">
        <f t="shared" si="9"/>
        <v>11.210386596762156</v>
      </c>
      <c r="R14" s="258">
        <f t="shared" si="9"/>
        <v>13.124991684129455</v>
      </c>
      <c r="S14" s="258">
        <f t="shared" si="9"/>
        <v>15.021108853058756</v>
      </c>
      <c r="T14" s="258">
        <f t="shared" si="9"/>
        <v>15.586481973499154</v>
      </c>
      <c r="U14" s="258">
        <f t="shared" si="9"/>
        <v>15.689482826379553</v>
      </c>
      <c r="V14" s="258">
        <f t="shared" si="9"/>
        <v>15.917535048230953</v>
      </c>
      <c r="W14" s="258">
        <f t="shared" si="9"/>
        <v>15.840582200778357</v>
      </c>
      <c r="X14" s="258">
        <f t="shared" si="9"/>
        <v>16.562855906121754</v>
      </c>
      <c r="Y14" s="258">
        <f t="shared" si="9"/>
        <v>16.523497724761157</v>
      </c>
      <c r="Z14" s="258">
        <f t="shared" si="9"/>
        <v>18.379591570767552</v>
      </c>
      <c r="AA14" s="258">
        <f t="shared" si="9"/>
        <v>17.236428380160959</v>
      </c>
      <c r="AB14" s="258">
        <f t="shared" si="9"/>
        <v>0</v>
      </c>
      <c r="AC14" s="258">
        <f t="shared" si="9"/>
        <v>0</v>
      </c>
      <c r="AD14" s="258">
        <f t="shared" si="9"/>
        <v>0</v>
      </c>
      <c r="AE14" s="258">
        <f t="shared" si="9"/>
        <v>0</v>
      </c>
      <c r="AF14" s="258">
        <f t="shared" si="9"/>
        <v>0</v>
      </c>
      <c r="AG14" s="258">
        <f t="shared" si="9"/>
        <v>0</v>
      </c>
      <c r="AH14" s="258">
        <f t="shared" si="9"/>
        <v>0</v>
      </c>
      <c r="AI14" s="258">
        <f t="shared" si="9"/>
        <v>0</v>
      </c>
      <c r="AJ14" s="258">
        <f t="shared" si="9"/>
        <v>0</v>
      </c>
      <c r="AK14" s="258">
        <f t="shared" si="9"/>
        <v>0</v>
      </c>
      <c r="AL14" s="258">
        <f t="shared" si="9"/>
        <v>0</v>
      </c>
      <c r="AM14" s="258">
        <f t="shared" si="9"/>
        <v>0</v>
      </c>
      <c r="AN14" s="258">
        <f t="shared" si="9"/>
        <v>0</v>
      </c>
      <c r="AO14" s="258">
        <f t="shared" si="9"/>
        <v>0</v>
      </c>
      <c r="AP14" s="258">
        <f t="shared" si="9"/>
        <v>0</v>
      </c>
      <c r="AQ14" s="258">
        <f t="shared" si="9"/>
        <v>0</v>
      </c>
      <c r="AR14" s="258">
        <f t="shared" si="9"/>
        <v>0</v>
      </c>
      <c r="AS14" s="258">
        <f t="shared" si="9"/>
        <v>0</v>
      </c>
      <c r="AT14" s="258">
        <f t="shared" si="9"/>
        <v>0</v>
      </c>
      <c r="AU14" s="258">
        <f t="shared" si="9"/>
        <v>0</v>
      </c>
      <c r="AV14" s="258">
        <f t="shared" si="9"/>
        <v>0</v>
      </c>
      <c r="AW14" s="258">
        <f t="shared" si="9"/>
        <v>0</v>
      </c>
      <c r="AX14" s="258">
        <f t="shared" si="9"/>
        <v>0</v>
      </c>
      <c r="AY14" s="258">
        <f t="shared" si="9"/>
        <v>0</v>
      </c>
      <c r="AZ14" s="258">
        <f t="shared" si="9"/>
        <v>0</v>
      </c>
      <c r="BA14" s="258">
        <f t="shared" si="9"/>
        <v>0</v>
      </c>
      <c r="BB14" s="258">
        <f t="shared" si="9"/>
        <v>0</v>
      </c>
      <c r="BC14" s="258">
        <f t="shared" si="9"/>
        <v>0</v>
      </c>
      <c r="BD14" s="258">
        <f t="shared" si="9"/>
        <v>0</v>
      </c>
      <c r="BE14" s="258">
        <f t="shared" si="9"/>
        <v>0</v>
      </c>
      <c r="BF14" s="258">
        <f t="shared" si="9"/>
        <v>0</v>
      </c>
      <c r="BG14" s="258">
        <f t="shared" si="9"/>
        <v>0</v>
      </c>
      <c r="BH14" s="258">
        <f t="shared" si="9"/>
        <v>0</v>
      </c>
      <c r="BI14" s="258">
        <f t="shared" si="9"/>
        <v>0</v>
      </c>
      <c r="BJ14" s="258">
        <f t="shared" si="9"/>
        <v>0</v>
      </c>
      <c r="BK14" s="258">
        <f t="shared" si="9"/>
        <v>0</v>
      </c>
      <c r="BL14" s="258">
        <f t="shared" si="9"/>
        <v>0</v>
      </c>
      <c r="BM14" s="258">
        <f t="shared" si="9"/>
        <v>0</v>
      </c>
      <c r="BN14" s="258">
        <f t="shared" si="9"/>
        <v>0</v>
      </c>
      <c r="BO14" s="258">
        <f t="shared" si="9"/>
        <v>0</v>
      </c>
      <c r="BP14" s="258">
        <f t="shared" si="9"/>
        <v>0</v>
      </c>
      <c r="BQ14" s="258">
        <f t="shared" ref="BQ14:CZ14" si="10">BQ13-BQ11</f>
        <v>0</v>
      </c>
      <c r="BR14" s="258">
        <f t="shared" si="10"/>
        <v>0</v>
      </c>
      <c r="BS14" s="258">
        <f t="shared" si="10"/>
        <v>0</v>
      </c>
      <c r="BT14" s="258">
        <f t="shared" si="10"/>
        <v>0</v>
      </c>
      <c r="BU14" s="258">
        <f t="shared" si="10"/>
        <v>0</v>
      </c>
      <c r="BV14" s="258">
        <f t="shared" si="10"/>
        <v>0</v>
      </c>
      <c r="BW14" s="258">
        <f t="shared" si="10"/>
        <v>0</v>
      </c>
      <c r="BX14" s="258">
        <f t="shared" si="10"/>
        <v>0</v>
      </c>
      <c r="BY14" s="258">
        <f t="shared" si="10"/>
        <v>0</v>
      </c>
      <c r="BZ14" s="258">
        <f t="shared" si="10"/>
        <v>0</v>
      </c>
      <c r="CA14" s="258">
        <f t="shared" si="10"/>
        <v>0</v>
      </c>
      <c r="CB14" s="258">
        <f t="shared" si="10"/>
        <v>0</v>
      </c>
      <c r="CC14" s="258">
        <f t="shared" si="10"/>
        <v>0</v>
      </c>
      <c r="CD14" s="258">
        <f t="shared" si="10"/>
        <v>0</v>
      </c>
      <c r="CE14" s="258">
        <f t="shared" si="10"/>
        <v>0</v>
      </c>
      <c r="CF14" s="258">
        <f t="shared" si="10"/>
        <v>0</v>
      </c>
      <c r="CG14" s="258">
        <f t="shared" si="10"/>
        <v>0</v>
      </c>
      <c r="CH14" s="258">
        <f t="shared" si="10"/>
        <v>0</v>
      </c>
      <c r="CI14" s="258">
        <f t="shared" si="10"/>
        <v>0</v>
      </c>
      <c r="CJ14" s="258">
        <f t="shared" si="10"/>
        <v>0</v>
      </c>
      <c r="CK14" s="258">
        <f t="shared" si="10"/>
        <v>0</v>
      </c>
      <c r="CL14" s="258">
        <f t="shared" si="10"/>
        <v>0</v>
      </c>
      <c r="CM14" s="258">
        <f t="shared" si="10"/>
        <v>0</v>
      </c>
      <c r="CN14" s="258">
        <f t="shared" si="10"/>
        <v>0</v>
      </c>
      <c r="CO14" s="258">
        <f t="shared" si="10"/>
        <v>0</v>
      </c>
      <c r="CP14" s="258">
        <f t="shared" si="10"/>
        <v>0</v>
      </c>
      <c r="CQ14" s="258">
        <f t="shared" si="10"/>
        <v>0</v>
      </c>
      <c r="CR14" s="258">
        <f t="shared" si="10"/>
        <v>0</v>
      </c>
      <c r="CS14" s="258">
        <f t="shared" si="10"/>
        <v>0</v>
      </c>
      <c r="CT14" s="258">
        <f t="shared" si="10"/>
        <v>0</v>
      </c>
      <c r="CU14" s="258">
        <f t="shared" si="10"/>
        <v>0</v>
      </c>
      <c r="CV14" s="258">
        <f t="shared" si="10"/>
        <v>0</v>
      </c>
      <c r="CW14" s="258">
        <f t="shared" si="10"/>
        <v>0</v>
      </c>
      <c r="CX14" s="258">
        <f t="shared" si="10"/>
        <v>0</v>
      </c>
      <c r="CY14" s="258">
        <f t="shared" si="10"/>
        <v>0</v>
      </c>
      <c r="CZ14" s="258">
        <f t="shared" si="10"/>
        <v>0</v>
      </c>
      <c r="DA14" s="48">
        <f>SUM(E14:CZ14)</f>
        <v>320.17872186256864</v>
      </c>
      <c r="DB14" s="43" t="s">
        <v>18</v>
      </c>
      <c r="DC14" s="7"/>
      <c r="DD14" s="7"/>
      <c r="DE14" s="7"/>
      <c r="DF14" s="7"/>
      <c r="DG14" s="7"/>
      <c r="DH14" s="7"/>
      <c r="DI14" s="7"/>
      <c r="DJ14" s="7"/>
      <c r="DK14" s="7"/>
      <c r="DL14" s="7"/>
      <c r="DM14" s="7"/>
      <c r="DN14" s="7"/>
      <c r="DO14" s="7"/>
      <c r="DP14" s="7"/>
      <c r="DQ14" s="7"/>
      <c r="DR14" s="7"/>
      <c r="DS14" s="7"/>
      <c r="DT14" s="7"/>
      <c r="DU14" s="7"/>
    </row>
    <row r="15" spans="1:125" x14ac:dyDescent="0.25">
      <c r="A15" s="17"/>
      <c r="B15" s="6"/>
      <c r="C15" s="49"/>
      <c r="D15" s="50" t="s">
        <v>19</v>
      </c>
      <c r="E15" s="219"/>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1"/>
      <c r="DA15" s="7"/>
      <c r="DB15" s="7"/>
      <c r="DC15" s="7"/>
      <c r="DD15" s="7"/>
      <c r="DE15" s="7"/>
      <c r="DF15" s="7"/>
      <c r="DG15" s="7"/>
      <c r="DH15" s="7"/>
      <c r="DI15" s="7"/>
      <c r="DJ15" s="7"/>
      <c r="DK15" s="7"/>
      <c r="DL15" s="7"/>
      <c r="DM15" s="7"/>
      <c r="DN15" s="7"/>
      <c r="DO15" s="7"/>
      <c r="DP15" s="7"/>
      <c r="DQ15" s="7"/>
      <c r="DR15" s="7"/>
      <c r="DS15" s="7"/>
      <c r="DT15" s="7"/>
      <c r="DU15" s="7"/>
    </row>
    <row r="16" spans="1:125" x14ac:dyDescent="0.25">
      <c r="A16" s="51"/>
      <c r="B16" s="6" t="s">
        <v>20</v>
      </c>
      <c r="C16" s="49"/>
      <c r="D16" s="38">
        <f>G40/1000</f>
        <v>93.416476180011969</v>
      </c>
      <c r="E16" s="203">
        <f>E14*D16</f>
        <v>1028.901290063561</v>
      </c>
      <c r="F16" s="203">
        <f>F14*D16</f>
        <v>1048.4652471083659</v>
      </c>
      <c r="G16" s="203">
        <f>G14*D16</f>
        <v>1492.0276846336421</v>
      </c>
      <c r="H16" s="203">
        <f>H14*D16</f>
        <v>1562.7881700208836</v>
      </c>
      <c r="I16" s="203">
        <f>I14*D16</f>
        <v>1555.9913422015156</v>
      </c>
      <c r="J16" s="203">
        <f>J14*D16</f>
        <v>1309.5173644361739</v>
      </c>
      <c r="K16" s="203">
        <f>K14*D16</f>
        <v>1250.2973711490654</v>
      </c>
      <c r="L16" s="203">
        <f>L14*D16</f>
        <v>1170.8725211477383</v>
      </c>
      <c r="M16" s="203">
        <f>M14*D16</f>
        <v>971.91050376224757</v>
      </c>
      <c r="N16" s="203">
        <f>N14*D16</f>
        <v>665.79539714915995</v>
      </c>
      <c r="O16" s="203">
        <f>O14*D16</f>
        <v>822.51120042191837</v>
      </c>
      <c r="P16" s="203">
        <f>P14*D16</f>
        <v>1047.9900397849808</v>
      </c>
      <c r="Q16" s="203">
        <f>Q14*D16</f>
        <v>1047.2348124851574</v>
      </c>
      <c r="R16" s="203">
        <f>R14*D16</f>
        <v>1226.0904730233344</v>
      </c>
      <c r="S16" s="203">
        <f>S14*D16</f>
        <v>1403.2190573691303</v>
      </c>
      <c r="T16" s="203">
        <f>T14*D16</f>
        <v>1456.0342220075697</v>
      </c>
      <c r="U16" s="203">
        <f>U14*D16</f>
        <v>1465.6561987271923</v>
      </c>
      <c r="V16" s="203">
        <f>V14*D16</f>
        <v>1486.9600336775725</v>
      </c>
      <c r="W16" s="203">
        <f>W14*D16</f>
        <v>1479.771369836533</v>
      </c>
      <c r="X16" s="203">
        <f>X14*D16</f>
        <v>1547.2436342271935</v>
      </c>
      <c r="Y16" s="203">
        <f>Y14*D16</f>
        <v>1543.5669316156325</v>
      </c>
      <c r="Z16" s="203">
        <f>Z14*D16</f>
        <v>1716.9566781689557</v>
      </c>
      <c r="AA16" s="203">
        <f>AA14*D16</f>
        <v>1610.1664012037886</v>
      </c>
      <c r="AB16" s="203">
        <f>AB14*D16</f>
        <v>0</v>
      </c>
      <c r="AC16" s="203">
        <f>AC14*D16</f>
        <v>0</v>
      </c>
      <c r="AD16" s="203">
        <f>AD14*D16</f>
        <v>0</v>
      </c>
      <c r="AE16" s="203">
        <f>AE14*D16</f>
        <v>0</v>
      </c>
      <c r="AF16" s="203">
        <f>AF14*D16</f>
        <v>0</v>
      </c>
      <c r="AG16" s="203">
        <f>AG14*D16</f>
        <v>0</v>
      </c>
      <c r="AH16" s="203">
        <f>AH14*D16</f>
        <v>0</v>
      </c>
      <c r="AI16" s="203">
        <f>AI14*D16</f>
        <v>0</v>
      </c>
      <c r="AJ16" s="203">
        <f>AJ14*D16</f>
        <v>0</v>
      </c>
      <c r="AK16" s="203">
        <f>AK14*D16</f>
        <v>0</v>
      </c>
      <c r="AL16" s="203">
        <f>AL14*D16</f>
        <v>0</v>
      </c>
      <c r="AM16" s="203">
        <f>AM14*D16</f>
        <v>0</v>
      </c>
      <c r="AN16" s="203">
        <f>AN14*D16</f>
        <v>0</v>
      </c>
      <c r="AO16" s="203">
        <f>AO14*D16</f>
        <v>0</v>
      </c>
      <c r="AP16" s="203">
        <f>AP14*D16</f>
        <v>0</v>
      </c>
      <c r="AQ16" s="203">
        <f>AQ14*D16</f>
        <v>0</v>
      </c>
      <c r="AR16" s="203">
        <f>AR14*D16</f>
        <v>0</v>
      </c>
      <c r="AS16" s="203">
        <f>AS14*D16</f>
        <v>0</v>
      </c>
      <c r="AT16" s="203">
        <f>AT14*D16</f>
        <v>0</v>
      </c>
      <c r="AU16" s="203">
        <f>AU14*D16</f>
        <v>0</v>
      </c>
      <c r="AV16" s="203">
        <f>AV14*D16</f>
        <v>0</v>
      </c>
      <c r="AW16" s="203">
        <f>AW14*D16</f>
        <v>0</v>
      </c>
      <c r="AX16" s="203">
        <f>AX14*D16</f>
        <v>0</v>
      </c>
      <c r="AY16" s="203">
        <f>AY14*D16</f>
        <v>0</v>
      </c>
      <c r="AZ16" s="203">
        <f>AZ14*D16</f>
        <v>0</v>
      </c>
      <c r="BA16" s="203">
        <f>BA14*D16</f>
        <v>0</v>
      </c>
      <c r="BB16" s="203">
        <f>BB14*D16</f>
        <v>0</v>
      </c>
      <c r="BC16" s="203">
        <f>BC14*D16</f>
        <v>0</v>
      </c>
      <c r="BD16" s="203">
        <f>BD14*D16</f>
        <v>0</v>
      </c>
      <c r="BE16" s="203">
        <f>BE14*D16</f>
        <v>0</v>
      </c>
      <c r="BF16" s="203">
        <f>BF14*D16</f>
        <v>0</v>
      </c>
      <c r="BG16" s="203">
        <f>BG14*D16</f>
        <v>0</v>
      </c>
      <c r="BH16" s="203">
        <f>BH14*D16</f>
        <v>0</v>
      </c>
      <c r="BI16" s="203">
        <f>BI14*D16</f>
        <v>0</v>
      </c>
      <c r="BJ16" s="203">
        <f>BJ14*D16</f>
        <v>0</v>
      </c>
      <c r="BK16" s="203">
        <f>BK14*D16</f>
        <v>0</v>
      </c>
      <c r="BL16" s="203">
        <f>BL14*D16</f>
        <v>0</v>
      </c>
      <c r="BM16" s="203">
        <f>BM14*D16</f>
        <v>0</v>
      </c>
      <c r="BN16" s="203">
        <f>BN14*D16</f>
        <v>0</v>
      </c>
      <c r="BO16" s="203">
        <f>BO14*D16</f>
        <v>0</v>
      </c>
      <c r="BP16" s="203">
        <f>BP14*D16</f>
        <v>0</v>
      </c>
      <c r="BQ16" s="203">
        <f>BQ14*D16</f>
        <v>0</v>
      </c>
      <c r="BR16" s="203">
        <f>BR14*D16</f>
        <v>0</v>
      </c>
      <c r="BS16" s="203">
        <f>BS14*D16</f>
        <v>0</v>
      </c>
      <c r="BT16" s="203">
        <f>BT14*D16</f>
        <v>0</v>
      </c>
      <c r="BU16" s="203">
        <f>BU14*D16</f>
        <v>0</v>
      </c>
      <c r="BV16" s="203">
        <f>BV14*D16</f>
        <v>0</v>
      </c>
      <c r="BW16" s="203">
        <f>BW14*D16</f>
        <v>0</v>
      </c>
      <c r="BX16" s="203">
        <f>BX14*D16</f>
        <v>0</v>
      </c>
      <c r="BY16" s="203">
        <f>BY14*D16</f>
        <v>0</v>
      </c>
      <c r="BZ16" s="203">
        <f>BZ14*D16</f>
        <v>0</v>
      </c>
      <c r="CA16" s="203">
        <f>CA14*D16</f>
        <v>0</v>
      </c>
      <c r="CB16" s="203">
        <f>CB14*D16</f>
        <v>0</v>
      </c>
      <c r="CC16" s="203">
        <f>CC14*D16</f>
        <v>0</v>
      </c>
      <c r="CD16" s="203">
        <f>CD14*D16</f>
        <v>0</v>
      </c>
      <c r="CE16" s="203">
        <f>CE14*D16</f>
        <v>0</v>
      </c>
      <c r="CF16" s="203">
        <f>CF14*D16</f>
        <v>0</v>
      </c>
      <c r="CG16" s="203">
        <f>CG14*D16</f>
        <v>0</v>
      </c>
      <c r="CH16" s="203">
        <f>CH14*D16</f>
        <v>0</v>
      </c>
      <c r="CI16" s="203">
        <f>CI14*D16</f>
        <v>0</v>
      </c>
      <c r="CJ16" s="203">
        <f>CJ14*D16</f>
        <v>0</v>
      </c>
      <c r="CK16" s="203">
        <f>CK14*D16</f>
        <v>0</v>
      </c>
      <c r="CL16" s="203">
        <f>CL14*D16</f>
        <v>0</v>
      </c>
      <c r="CM16" s="203">
        <f>CM14*D16</f>
        <v>0</v>
      </c>
      <c r="CN16" s="203">
        <f>CN14*D16</f>
        <v>0</v>
      </c>
      <c r="CO16" s="203">
        <f>CO14*D16</f>
        <v>0</v>
      </c>
      <c r="CP16" s="203">
        <f>CP14*D16</f>
        <v>0</v>
      </c>
      <c r="CQ16" s="203">
        <f>CQ14*D16</f>
        <v>0</v>
      </c>
      <c r="CR16" s="203">
        <f>CR14*D16</f>
        <v>0</v>
      </c>
      <c r="CS16" s="203">
        <f>CS14*D16</f>
        <v>0</v>
      </c>
      <c r="CT16" s="203">
        <f>CT14*D16</f>
        <v>0</v>
      </c>
      <c r="CU16" s="203">
        <f>CU14*D16</f>
        <v>0</v>
      </c>
      <c r="CV16" s="203">
        <f>CV14*D16</f>
        <v>0</v>
      </c>
      <c r="CW16" s="203">
        <f>CW14*D16</f>
        <v>0</v>
      </c>
      <c r="CX16" s="203">
        <f>CX14*D16</f>
        <v>0</v>
      </c>
      <c r="CY16" s="203">
        <f>CY14*D16</f>
        <v>0</v>
      </c>
      <c r="CZ16" s="203">
        <f>CZ14*D16</f>
        <v>0</v>
      </c>
      <c r="DA16" s="7"/>
      <c r="DB16" s="7"/>
      <c r="DC16" s="7"/>
      <c r="DD16" s="7"/>
      <c r="DE16" s="7"/>
      <c r="DF16" s="7"/>
      <c r="DG16" s="7"/>
      <c r="DH16" s="7"/>
      <c r="DI16" s="7"/>
      <c r="DJ16" s="7"/>
      <c r="DK16" s="7"/>
      <c r="DL16" s="7"/>
      <c r="DM16" s="7"/>
      <c r="DN16" s="7"/>
      <c r="DO16" s="7"/>
      <c r="DP16" s="7"/>
      <c r="DQ16" s="7"/>
      <c r="DR16" s="7"/>
      <c r="DS16" s="7"/>
      <c r="DT16" s="7"/>
      <c r="DU16" s="7"/>
    </row>
    <row r="17" spans="1:125" x14ac:dyDescent="0.25">
      <c r="A17" s="51"/>
      <c r="B17" s="6" t="s">
        <v>21</v>
      </c>
      <c r="C17" s="49"/>
      <c r="D17" s="52"/>
      <c r="E17" s="203">
        <f>E16</f>
        <v>1028.901290063561</v>
      </c>
      <c r="F17" s="203">
        <f t="shared" ref="F17:BQ17" si="11">F16+E17</f>
        <v>2077.3665371719271</v>
      </c>
      <c r="G17" s="203">
        <f t="shared" si="11"/>
        <v>3569.394221805569</v>
      </c>
      <c r="H17" s="203">
        <f t="shared" si="11"/>
        <v>5132.1823918264527</v>
      </c>
      <c r="I17" s="203">
        <f t="shared" si="11"/>
        <v>6688.1737340279687</v>
      </c>
      <c r="J17" s="203">
        <f t="shared" si="11"/>
        <v>7997.6910984641427</v>
      </c>
      <c r="K17" s="203">
        <f t="shared" si="11"/>
        <v>9247.9884696132085</v>
      </c>
      <c r="L17" s="203">
        <f t="shared" si="11"/>
        <v>10418.860990760946</v>
      </c>
      <c r="M17" s="203">
        <f t="shared" si="11"/>
        <v>11390.771494523193</v>
      </c>
      <c r="N17" s="203">
        <f t="shared" si="11"/>
        <v>12056.566891672353</v>
      </c>
      <c r="O17" s="203">
        <f t="shared" si="11"/>
        <v>12879.078092094273</v>
      </c>
      <c r="P17" s="203">
        <f t="shared" si="11"/>
        <v>13927.068131879254</v>
      </c>
      <c r="Q17" s="203">
        <f t="shared" si="11"/>
        <v>14974.302944364412</v>
      </c>
      <c r="R17" s="203">
        <f t="shared" si="11"/>
        <v>16200.393417387746</v>
      </c>
      <c r="S17" s="203">
        <f t="shared" si="11"/>
        <v>17603.612474756876</v>
      </c>
      <c r="T17" s="203">
        <f t="shared" si="11"/>
        <v>19059.646696764445</v>
      </c>
      <c r="U17" s="203">
        <f t="shared" si="11"/>
        <v>20525.302895491637</v>
      </c>
      <c r="V17" s="203">
        <f t="shared" si="11"/>
        <v>22012.26292916921</v>
      </c>
      <c r="W17" s="203">
        <f t="shared" si="11"/>
        <v>23492.034299005743</v>
      </c>
      <c r="X17" s="203">
        <f t="shared" si="11"/>
        <v>25039.277933232937</v>
      </c>
      <c r="Y17" s="203">
        <f t="shared" si="11"/>
        <v>26582.844864848568</v>
      </c>
      <c r="Z17" s="203">
        <f t="shared" si="11"/>
        <v>28299.801543017526</v>
      </c>
      <c r="AA17" s="204">
        <f t="shared" si="11"/>
        <v>29909.967944221313</v>
      </c>
      <c r="AB17" s="203">
        <f t="shared" si="11"/>
        <v>29909.967944221313</v>
      </c>
      <c r="AC17" s="203">
        <f t="shared" si="11"/>
        <v>29909.967944221313</v>
      </c>
      <c r="AD17" s="203">
        <f t="shared" si="11"/>
        <v>29909.967944221313</v>
      </c>
      <c r="AE17" s="203">
        <f t="shared" si="11"/>
        <v>29909.967944221313</v>
      </c>
      <c r="AF17" s="203">
        <f t="shared" si="11"/>
        <v>29909.967944221313</v>
      </c>
      <c r="AG17" s="203">
        <f t="shared" si="11"/>
        <v>29909.967944221313</v>
      </c>
      <c r="AH17" s="203">
        <f t="shared" si="11"/>
        <v>29909.967944221313</v>
      </c>
      <c r="AI17" s="203">
        <f t="shared" si="11"/>
        <v>29909.967944221313</v>
      </c>
      <c r="AJ17" s="203">
        <f t="shared" si="11"/>
        <v>29909.967944221313</v>
      </c>
      <c r="AK17" s="203">
        <f t="shared" si="11"/>
        <v>29909.967944221313</v>
      </c>
      <c r="AL17" s="203">
        <f t="shared" si="11"/>
        <v>29909.967944221313</v>
      </c>
      <c r="AM17" s="203">
        <f t="shared" si="11"/>
        <v>29909.967944221313</v>
      </c>
      <c r="AN17" s="203">
        <f t="shared" si="11"/>
        <v>29909.967944221313</v>
      </c>
      <c r="AO17" s="203">
        <f t="shared" si="11"/>
        <v>29909.967944221313</v>
      </c>
      <c r="AP17" s="203">
        <f t="shared" si="11"/>
        <v>29909.967944221313</v>
      </c>
      <c r="AQ17" s="203">
        <f t="shared" si="11"/>
        <v>29909.967944221313</v>
      </c>
      <c r="AR17" s="203">
        <f t="shared" si="11"/>
        <v>29909.967944221313</v>
      </c>
      <c r="AS17" s="203">
        <f t="shared" si="11"/>
        <v>29909.967944221313</v>
      </c>
      <c r="AT17" s="203">
        <f t="shared" si="11"/>
        <v>29909.967944221313</v>
      </c>
      <c r="AU17" s="203">
        <f t="shared" si="11"/>
        <v>29909.967944221313</v>
      </c>
      <c r="AV17" s="203">
        <f t="shared" si="11"/>
        <v>29909.967944221313</v>
      </c>
      <c r="AW17" s="203">
        <f t="shared" si="11"/>
        <v>29909.967944221313</v>
      </c>
      <c r="AX17" s="203">
        <f t="shared" si="11"/>
        <v>29909.967944221313</v>
      </c>
      <c r="AY17" s="203">
        <f t="shared" si="11"/>
        <v>29909.967944221313</v>
      </c>
      <c r="AZ17" s="203">
        <f t="shared" si="11"/>
        <v>29909.967944221313</v>
      </c>
      <c r="BA17" s="203">
        <f t="shared" si="11"/>
        <v>29909.967944221313</v>
      </c>
      <c r="BB17" s="203">
        <f t="shared" si="11"/>
        <v>29909.967944221313</v>
      </c>
      <c r="BC17" s="203">
        <f t="shared" si="11"/>
        <v>29909.967944221313</v>
      </c>
      <c r="BD17" s="203">
        <f t="shared" si="11"/>
        <v>29909.967944221313</v>
      </c>
      <c r="BE17" s="203">
        <f t="shared" si="11"/>
        <v>29909.967944221313</v>
      </c>
      <c r="BF17" s="203">
        <f t="shared" si="11"/>
        <v>29909.967944221313</v>
      </c>
      <c r="BG17" s="203">
        <f t="shared" si="11"/>
        <v>29909.967944221313</v>
      </c>
      <c r="BH17" s="203">
        <f t="shared" si="11"/>
        <v>29909.967944221313</v>
      </c>
      <c r="BI17" s="203">
        <f t="shared" si="11"/>
        <v>29909.967944221313</v>
      </c>
      <c r="BJ17" s="203">
        <f t="shared" si="11"/>
        <v>29909.967944221313</v>
      </c>
      <c r="BK17" s="203">
        <f t="shared" si="11"/>
        <v>29909.967944221313</v>
      </c>
      <c r="BL17" s="203">
        <f t="shared" si="11"/>
        <v>29909.967944221313</v>
      </c>
      <c r="BM17" s="203">
        <f t="shared" si="11"/>
        <v>29909.967944221313</v>
      </c>
      <c r="BN17" s="203">
        <f t="shared" si="11"/>
        <v>29909.967944221313</v>
      </c>
      <c r="BO17" s="203">
        <f t="shared" si="11"/>
        <v>29909.967944221313</v>
      </c>
      <c r="BP17" s="203">
        <f t="shared" si="11"/>
        <v>29909.967944221313</v>
      </c>
      <c r="BQ17" s="203">
        <f t="shared" si="11"/>
        <v>29909.967944221313</v>
      </c>
      <c r="BR17" s="203">
        <f t="shared" ref="BR17:CZ17" si="12">BR16+BQ17</f>
        <v>29909.967944221313</v>
      </c>
      <c r="BS17" s="203">
        <f t="shared" si="12"/>
        <v>29909.967944221313</v>
      </c>
      <c r="BT17" s="203">
        <f t="shared" si="12"/>
        <v>29909.967944221313</v>
      </c>
      <c r="BU17" s="203">
        <f t="shared" si="12"/>
        <v>29909.967944221313</v>
      </c>
      <c r="BV17" s="203">
        <f t="shared" si="12"/>
        <v>29909.967944221313</v>
      </c>
      <c r="BW17" s="203">
        <f t="shared" si="12"/>
        <v>29909.967944221313</v>
      </c>
      <c r="BX17" s="203">
        <f t="shared" si="12"/>
        <v>29909.967944221313</v>
      </c>
      <c r="BY17" s="203">
        <f t="shared" si="12"/>
        <v>29909.967944221313</v>
      </c>
      <c r="BZ17" s="203">
        <f t="shared" si="12"/>
        <v>29909.967944221313</v>
      </c>
      <c r="CA17" s="203">
        <f t="shared" si="12"/>
        <v>29909.967944221313</v>
      </c>
      <c r="CB17" s="203">
        <f t="shared" si="12"/>
        <v>29909.967944221313</v>
      </c>
      <c r="CC17" s="203">
        <f t="shared" si="12"/>
        <v>29909.967944221313</v>
      </c>
      <c r="CD17" s="203">
        <f t="shared" si="12"/>
        <v>29909.967944221313</v>
      </c>
      <c r="CE17" s="203">
        <f t="shared" si="12"/>
        <v>29909.967944221313</v>
      </c>
      <c r="CF17" s="203">
        <f t="shared" si="12"/>
        <v>29909.967944221313</v>
      </c>
      <c r="CG17" s="203">
        <f t="shared" si="12"/>
        <v>29909.967944221313</v>
      </c>
      <c r="CH17" s="203">
        <f t="shared" si="12"/>
        <v>29909.967944221313</v>
      </c>
      <c r="CI17" s="203">
        <f t="shared" si="12"/>
        <v>29909.967944221313</v>
      </c>
      <c r="CJ17" s="203">
        <f t="shared" si="12"/>
        <v>29909.967944221313</v>
      </c>
      <c r="CK17" s="203">
        <f t="shared" si="12"/>
        <v>29909.967944221313</v>
      </c>
      <c r="CL17" s="203">
        <f t="shared" si="12"/>
        <v>29909.967944221313</v>
      </c>
      <c r="CM17" s="203">
        <f t="shared" si="12"/>
        <v>29909.967944221313</v>
      </c>
      <c r="CN17" s="203">
        <f t="shared" si="12"/>
        <v>29909.967944221313</v>
      </c>
      <c r="CO17" s="203">
        <f t="shared" si="12"/>
        <v>29909.967944221313</v>
      </c>
      <c r="CP17" s="203">
        <f t="shared" si="12"/>
        <v>29909.967944221313</v>
      </c>
      <c r="CQ17" s="203">
        <f t="shared" si="12"/>
        <v>29909.967944221313</v>
      </c>
      <c r="CR17" s="203">
        <f t="shared" si="12"/>
        <v>29909.967944221313</v>
      </c>
      <c r="CS17" s="203">
        <f t="shared" si="12"/>
        <v>29909.967944221313</v>
      </c>
      <c r="CT17" s="203">
        <f t="shared" si="12"/>
        <v>29909.967944221313</v>
      </c>
      <c r="CU17" s="203">
        <f t="shared" si="12"/>
        <v>29909.967944221313</v>
      </c>
      <c r="CV17" s="203">
        <f t="shared" si="12"/>
        <v>29909.967944221313</v>
      </c>
      <c r="CW17" s="203">
        <f t="shared" si="12"/>
        <v>29909.967944221313</v>
      </c>
      <c r="CX17" s="203">
        <f t="shared" si="12"/>
        <v>29909.967944221313</v>
      </c>
      <c r="CY17" s="203">
        <f t="shared" si="12"/>
        <v>29909.967944221313</v>
      </c>
      <c r="CZ17" s="203">
        <f t="shared" si="12"/>
        <v>29909.967944221313</v>
      </c>
      <c r="DA17" s="7"/>
      <c r="DB17" s="7"/>
      <c r="DC17" s="7"/>
      <c r="DD17" s="7"/>
      <c r="DE17" s="7"/>
      <c r="DF17" s="7"/>
      <c r="DG17" s="7"/>
      <c r="DH17" s="7"/>
      <c r="DI17" s="7"/>
      <c r="DJ17" s="7"/>
      <c r="DK17" s="7"/>
      <c r="DL17" s="7"/>
      <c r="DM17" s="7"/>
      <c r="DN17" s="7"/>
      <c r="DO17" s="7"/>
      <c r="DP17" s="7"/>
      <c r="DQ17" s="7"/>
      <c r="DR17" s="7"/>
      <c r="DS17" s="7"/>
      <c r="DT17" s="7"/>
      <c r="DU17" s="7"/>
    </row>
    <row r="18" spans="1:125" x14ac:dyDescent="0.25">
      <c r="A18" s="7"/>
      <c r="B18" s="2"/>
      <c r="C18" s="2"/>
      <c r="D18" s="2"/>
      <c r="E18" s="2"/>
      <c r="F18" s="7"/>
      <c r="G18" s="2"/>
      <c r="H18" s="2"/>
      <c r="I18" s="2"/>
      <c r="J18" s="17"/>
      <c r="K18" s="2"/>
      <c r="L18" s="2"/>
      <c r="M18" s="2"/>
      <c r="N18" s="2"/>
      <c r="O18" s="2"/>
      <c r="P18" s="2"/>
      <c r="Q18" s="2"/>
      <c r="R18" s="2"/>
      <c r="S18" s="2"/>
      <c r="T18" s="2"/>
      <c r="U18" s="2"/>
      <c r="V18" s="2"/>
      <c r="W18" s="7"/>
      <c r="X18" s="7"/>
      <c r="Y18" s="7"/>
      <c r="Z18" s="7"/>
      <c r="AA18" s="7"/>
      <c r="AB18" s="7"/>
      <c r="AC18" s="7"/>
      <c r="AD18" s="7"/>
      <c r="AE18" s="7"/>
      <c r="AF18" s="53"/>
      <c r="AG18" s="7"/>
      <c r="AH18" s="7"/>
      <c r="AI18" s="7"/>
      <c r="AJ18" s="7"/>
      <c r="AK18" s="7"/>
      <c r="AL18" s="7"/>
      <c r="AM18" s="7"/>
      <c r="AN18" s="7"/>
      <c r="AO18" s="7"/>
      <c r="AP18" s="7"/>
      <c r="AQ18" s="24"/>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row>
    <row r="19" spans="1:125" ht="18.75" x14ac:dyDescent="0.3">
      <c r="A19" s="7"/>
      <c r="B19" s="7"/>
      <c r="C19" s="54"/>
      <c r="D19" s="7"/>
      <c r="E19" s="251">
        <f>A3</f>
        <v>45292</v>
      </c>
      <c r="F19" s="55"/>
      <c r="G19" s="56"/>
      <c r="H19" s="57"/>
      <c r="I19" s="57"/>
      <c r="J19" s="243" t="str">
        <f>A40</f>
        <v>Qatar</v>
      </c>
      <c r="K19" s="57"/>
      <c r="L19" s="58"/>
      <c r="M19" s="59"/>
      <c r="N19" s="60" t="s">
        <v>22</v>
      </c>
      <c r="O19" s="59"/>
      <c r="P19" s="7"/>
      <c r="Q19" s="61"/>
      <c r="R19" s="287"/>
      <c r="S19" s="288">
        <f t="shared" ref="S19:CD19" si="13">E7</f>
        <v>2000</v>
      </c>
      <c r="T19" s="288">
        <f t="shared" si="13"/>
        <v>2001</v>
      </c>
      <c r="U19" s="288">
        <f t="shared" si="13"/>
        <v>2002</v>
      </c>
      <c r="V19" s="288">
        <f t="shared" si="13"/>
        <v>2003</v>
      </c>
      <c r="W19" s="288">
        <f t="shared" si="13"/>
        <v>2004</v>
      </c>
      <c r="X19" s="288">
        <f t="shared" si="13"/>
        <v>2005</v>
      </c>
      <c r="Y19" s="288">
        <f t="shared" si="13"/>
        <v>2006</v>
      </c>
      <c r="Z19" s="288">
        <f t="shared" si="13"/>
        <v>2007</v>
      </c>
      <c r="AA19" s="288">
        <f t="shared" si="13"/>
        <v>2008</v>
      </c>
      <c r="AB19" s="288">
        <f t="shared" si="13"/>
        <v>2009</v>
      </c>
      <c r="AC19" s="288">
        <f t="shared" si="13"/>
        <v>2010</v>
      </c>
      <c r="AD19" s="288">
        <f t="shared" si="13"/>
        <v>2011</v>
      </c>
      <c r="AE19" s="288">
        <f t="shared" si="13"/>
        <v>2012</v>
      </c>
      <c r="AF19" s="288">
        <f t="shared" si="13"/>
        <v>2013</v>
      </c>
      <c r="AG19" s="288">
        <f t="shared" si="13"/>
        <v>2014</v>
      </c>
      <c r="AH19" s="288">
        <f t="shared" si="13"/>
        <v>2015</v>
      </c>
      <c r="AI19" s="288">
        <f t="shared" si="13"/>
        <v>2016</v>
      </c>
      <c r="AJ19" s="288">
        <f t="shared" si="13"/>
        <v>2017</v>
      </c>
      <c r="AK19" s="288">
        <f t="shared" si="13"/>
        <v>2018</v>
      </c>
      <c r="AL19" s="288">
        <f t="shared" si="13"/>
        <v>2019</v>
      </c>
      <c r="AM19" s="288">
        <f t="shared" si="13"/>
        <v>2020</v>
      </c>
      <c r="AN19" s="288">
        <f t="shared" si="13"/>
        <v>2021</v>
      </c>
      <c r="AO19" s="288">
        <f t="shared" si="13"/>
        <v>2022</v>
      </c>
      <c r="AP19" s="288">
        <f t="shared" si="13"/>
        <v>2023</v>
      </c>
      <c r="AQ19" s="288">
        <f t="shared" si="13"/>
        <v>2024</v>
      </c>
      <c r="AR19" s="288">
        <f t="shared" si="13"/>
        <v>2025</v>
      </c>
      <c r="AS19" s="288">
        <f t="shared" si="13"/>
        <v>2026</v>
      </c>
      <c r="AT19" s="288">
        <f t="shared" si="13"/>
        <v>2027</v>
      </c>
      <c r="AU19" s="288">
        <f t="shared" si="13"/>
        <v>2028</v>
      </c>
      <c r="AV19" s="288">
        <f t="shared" si="13"/>
        <v>2029</v>
      </c>
      <c r="AW19" s="288">
        <f t="shared" si="13"/>
        <v>2030</v>
      </c>
      <c r="AX19" s="288">
        <f t="shared" si="13"/>
        <v>2031</v>
      </c>
      <c r="AY19" s="288">
        <f t="shared" si="13"/>
        <v>2032</v>
      </c>
      <c r="AZ19" s="288">
        <f t="shared" si="13"/>
        <v>2033</v>
      </c>
      <c r="BA19" s="288">
        <f t="shared" si="13"/>
        <v>2034</v>
      </c>
      <c r="BB19" s="288">
        <f t="shared" si="13"/>
        <v>2035</v>
      </c>
      <c r="BC19" s="288">
        <f t="shared" si="13"/>
        <v>2036</v>
      </c>
      <c r="BD19" s="288">
        <f t="shared" si="13"/>
        <v>2037</v>
      </c>
      <c r="BE19" s="288">
        <f t="shared" si="13"/>
        <v>2038</v>
      </c>
      <c r="BF19" s="288">
        <f t="shared" si="13"/>
        <v>2039</v>
      </c>
      <c r="BG19" s="288">
        <f t="shared" si="13"/>
        <v>2040</v>
      </c>
      <c r="BH19" s="288">
        <f t="shared" si="13"/>
        <v>2041</v>
      </c>
      <c r="BI19" s="288">
        <f t="shared" si="13"/>
        <v>2042</v>
      </c>
      <c r="BJ19" s="288">
        <f t="shared" si="13"/>
        <v>2043</v>
      </c>
      <c r="BK19" s="288">
        <f t="shared" si="13"/>
        <v>2044</v>
      </c>
      <c r="BL19" s="288">
        <f t="shared" si="13"/>
        <v>2045</v>
      </c>
      <c r="BM19" s="288">
        <f t="shared" si="13"/>
        <v>2046</v>
      </c>
      <c r="BN19" s="288">
        <f t="shared" si="13"/>
        <v>2047</v>
      </c>
      <c r="BO19" s="288">
        <f t="shared" si="13"/>
        <v>2048</v>
      </c>
      <c r="BP19" s="288">
        <f t="shared" si="13"/>
        <v>2049</v>
      </c>
      <c r="BQ19" s="288">
        <f t="shared" si="13"/>
        <v>2050</v>
      </c>
      <c r="BR19" s="288">
        <f t="shared" si="13"/>
        <v>2051</v>
      </c>
      <c r="BS19" s="288">
        <f t="shared" si="13"/>
        <v>2052</v>
      </c>
      <c r="BT19" s="288">
        <f t="shared" si="13"/>
        <v>2053</v>
      </c>
      <c r="BU19" s="288">
        <f t="shared" si="13"/>
        <v>2054</v>
      </c>
      <c r="BV19" s="288">
        <f t="shared" si="13"/>
        <v>2055</v>
      </c>
      <c r="BW19" s="288">
        <f t="shared" si="13"/>
        <v>2056</v>
      </c>
      <c r="BX19" s="288">
        <f t="shared" si="13"/>
        <v>2057</v>
      </c>
      <c r="BY19" s="288">
        <f t="shared" si="13"/>
        <v>2058</v>
      </c>
      <c r="BZ19" s="288">
        <f t="shared" si="13"/>
        <v>2059</v>
      </c>
      <c r="CA19" s="288">
        <f t="shared" si="13"/>
        <v>2060</v>
      </c>
      <c r="CB19" s="288">
        <f t="shared" si="13"/>
        <v>2061</v>
      </c>
      <c r="CC19" s="288">
        <f t="shared" si="13"/>
        <v>2062</v>
      </c>
      <c r="CD19" s="288">
        <f t="shared" si="13"/>
        <v>2063</v>
      </c>
      <c r="CE19" s="288">
        <f t="shared" ref="CE19:DN19" si="14">BQ7</f>
        <v>2064</v>
      </c>
      <c r="CF19" s="288">
        <f t="shared" si="14"/>
        <v>2065</v>
      </c>
      <c r="CG19" s="288">
        <f t="shared" si="14"/>
        <v>2066</v>
      </c>
      <c r="CH19" s="288">
        <f t="shared" si="14"/>
        <v>2067</v>
      </c>
      <c r="CI19" s="288">
        <f t="shared" si="14"/>
        <v>2068</v>
      </c>
      <c r="CJ19" s="288">
        <f t="shared" si="14"/>
        <v>2069</v>
      </c>
      <c r="CK19" s="288">
        <f t="shared" si="14"/>
        <v>2070</v>
      </c>
      <c r="CL19" s="288">
        <f t="shared" si="14"/>
        <v>2071</v>
      </c>
      <c r="CM19" s="288">
        <f t="shared" si="14"/>
        <v>2072</v>
      </c>
      <c r="CN19" s="288">
        <f t="shared" si="14"/>
        <v>2073</v>
      </c>
      <c r="CO19" s="288">
        <f t="shared" si="14"/>
        <v>2074</v>
      </c>
      <c r="CP19" s="288">
        <f t="shared" si="14"/>
        <v>2075</v>
      </c>
      <c r="CQ19" s="288">
        <f t="shared" si="14"/>
        <v>2076</v>
      </c>
      <c r="CR19" s="288">
        <f t="shared" si="14"/>
        <v>2077</v>
      </c>
      <c r="CS19" s="288">
        <f t="shared" si="14"/>
        <v>2078</v>
      </c>
      <c r="CT19" s="288">
        <f t="shared" si="14"/>
        <v>2079</v>
      </c>
      <c r="CU19" s="288">
        <f t="shared" si="14"/>
        <v>2080</v>
      </c>
      <c r="CV19" s="288">
        <f t="shared" si="14"/>
        <v>2081</v>
      </c>
      <c r="CW19" s="288">
        <f t="shared" si="14"/>
        <v>2082</v>
      </c>
      <c r="CX19" s="288">
        <f t="shared" si="14"/>
        <v>2083</v>
      </c>
      <c r="CY19" s="288">
        <f t="shared" si="14"/>
        <v>2084</v>
      </c>
      <c r="CZ19" s="288">
        <f t="shared" si="14"/>
        <v>2085</v>
      </c>
      <c r="DA19" s="288">
        <f t="shared" si="14"/>
        <v>2086</v>
      </c>
      <c r="DB19" s="288">
        <f t="shared" si="14"/>
        <v>2087</v>
      </c>
      <c r="DC19" s="288">
        <f t="shared" si="14"/>
        <v>2088</v>
      </c>
      <c r="DD19" s="288">
        <f t="shared" si="14"/>
        <v>2089</v>
      </c>
      <c r="DE19" s="288">
        <f t="shared" si="14"/>
        <v>2090</v>
      </c>
      <c r="DF19" s="288">
        <f t="shared" si="14"/>
        <v>2091</v>
      </c>
      <c r="DG19" s="288">
        <f t="shared" si="14"/>
        <v>2092</v>
      </c>
      <c r="DH19" s="288">
        <f t="shared" si="14"/>
        <v>2093</v>
      </c>
      <c r="DI19" s="288">
        <f t="shared" si="14"/>
        <v>2094</v>
      </c>
      <c r="DJ19" s="288">
        <f t="shared" si="14"/>
        <v>2095</v>
      </c>
      <c r="DK19" s="288">
        <f t="shared" si="14"/>
        <v>2096</v>
      </c>
      <c r="DL19" s="288">
        <f t="shared" si="14"/>
        <v>2097</v>
      </c>
      <c r="DM19" s="288">
        <f t="shared" si="14"/>
        <v>2098</v>
      </c>
      <c r="DN19" s="288">
        <f t="shared" si="14"/>
        <v>2099</v>
      </c>
      <c r="DO19" s="8"/>
      <c r="DP19" s="8"/>
      <c r="DQ19" s="8"/>
      <c r="DR19" s="7"/>
      <c r="DS19" s="7"/>
      <c r="DT19" s="7"/>
      <c r="DU19" s="7"/>
    </row>
    <row r="20" spans="1:125" ht="15.75" x14ac:dyDescent="0.25">
      <c r="A20" s="7"/>
      <c r="B20" s="7"/>
      <c r="C20" s="7"/>
      <c r="D20" s="7"/>
      <c r="E20" s="62"/>
      <c r="F20" s="63"/>
      <c r="G20" s="63"/>
      <c r="H20" s="63"/>
      <c r="I20" s="63"/>
      <c r="J20" s="63"/>
      <c r="K20" s="63"/>
      <c r="L20" s="63"/>
      <c r="M20" s="63"/>
      <c r="N20" s="64"/>
      <c r="O20" s="59"/>
      <c r="P20" s="7"/>
      <c r="Q20" s="61"/>
      <c r="R20" s="289" t="str">
        <f>A40</f>
        <v>Qatar</v>
      </c>
      <c r="S20" s="290">
        <f t="shared" ref="S20:CD20" si="15">J40</f>
        <v>53.644118211991</v>
      </c>
      <c r="T20" s="290">
        <f t="shared" si="15"/>
        <v>52.602460999759998</v>
      </c>
      <c r="U20" s="290">
        <f t="shared" si="15"/>
        <v>56.099601415298999</v>
      </c>
      <c r="V20" s="290">
        <f t="shared" si="15"/>
        <v>55.605990227024002</v>
      </c>
      <c r="W20" s="290">
        <f t="shared" si="15"/>
        <v>54.282147409617998</v>
      </c>
      <c r="X20" s="290">
        <f t="shared" si="15"/>
        <v>50.392620681334002</v>
      </c>
      <c r="Y20" s="290">
        <f t="shared" si="15"/>
        <v>48.507600996511997</v>
      </c>
      <c r="Z20" s="290">
        <f t="shared" si="15"/>
        <v>46.406293376836999</v>
      </c>
      <c r="AA20" s="290">
        <f t="shared" si="15"/>
        <v>43.025370294534</v>
      </c>
      <c r="AB20" s="290">
        <f t="shared" si="15"/>
        <v>38.497400207148999</v>
      </c>
      <c r="AC20" s="290">
        <f t="shared" si="15"/>
        <v>38.923919186489002</v>
      </c>
      <c r="AD20" s="290">
        <f t="shared" si="15"/>
        <v>40.086529259201001</v>
      </c>
      <c r="AE20" s="290">
        <f t="shared" si="15"/>
        <v>38.827360263444</v>
      </c>
      <c r="AF20" s="290">
        <f t="shared" si="15"/>
        <v>39.490880874303002</v>
      </c>
      <c r="AG20" s="290">
        <f t="shared" si="15"/>
        <v>40.135913566724</v>
      </c>
      <c r="AH20" s="290">
        <f t="shared" si="15"/>
        <v>39.847412929268998</v>
      </c>
      <c r="AI20" s="290">
        <f t="shared" si="15"/>
        <v>39.096540024253997</v>
      </c>
      <c r="AJ20" s="290">
        <f t="shared" si="15"/>
        <v>38.470718488209997</v>
      </c>
      <c r="AK20" s="290">
        <f t="shared" si="15"/>
        <v>37.539891882862001</v>
      </c>
      <c r="AL20" s="290">
        <f t="shared" si="15"/>
        <v>37.408291830309999</v>
      </c>
      <c r="AM20" s="290">
        <f>AD40</f>
        <v>36.515059891054001</v>
      </c>
      <c r="AN20" s="290">
        <f>AE40</f>
        <v>37.517279979164996</v>
      </c>
      <c r="AO20" s="290">
        <f t="shared" si="15"/>
        <v>35.520243030663003</v>
      </c>
      <c r="AP20" s="290">
        <f>AG40</f>
        <v>0</v>
      </c>
      <c r="AQ20" s="290">
        <f t="shared" si="15"/>
        <v>0</v>
      </c>
      <c r="AR20" s="290">
        <f t="shared" si="15"/>
        <v>0</v>
      </c>
      <c r="AS20" s="290">
        <f t="shared" si="15"/>
        <v>0</v>
      </c>
      <c r="AT20" s="290">
        <f t="shared" si="15"/>
        <v>0</v>
      </c>
      <c r="AU20" s="290">
        <f t="shared" si="15"/>
        <v>0</v>
      </c>
      <c r="AV20" s="290">
        <f t="shared" si="15"/>
        <v>0</v>
      </c>
      <c r="AW20" s="290">
        <f t="shared" si="15"/>
        <v>0</v>
      </c>
      <c r="AX20" s="290">
        <f t="shared" si="15"/>
        <v>0</v>
      </c>
      <c r="AY20" s="290">
        <f t="shared" si="15"/>
        <v>0</v>
      </c>
      <c r="AZ20" s="290">
        <f t="shared" si="15"/>
        <v>0</v>
      </c>
      <c r="BA20" s="290">
        <f t="shared" si="15"/>
        <v>0</v>
      </c>
      <c r="BB20" s="290">
        <f t="shared" si="15"/>
        <v>0</v>
      </c>
      <c r="BC20" s="290">
        <f t="shared" si="15"/>
        <v>0</v>
      </c>
      <c r="BD20" s="290">
        <f t="shared" si="15"/>
        <v>0</v>
      </c>
      <c r="BE20" s="290">
        <f t="shared" si="15"/>
        <v>0</v>
      </c>
      <c r="BF20" s="290">
        <f t="shared" si="15"/>
        <v>0</v>
      </c>
      <c r="BG20" s="290">
        <f t="shared" si="15"/>
        <v>0</v>
      </c>
      <c r="BH20" s="290">
        <f t="shared" si="15"/>
        <v>0</v>
      </c>
      <c r="BI20" s="290">
        <f t="shared" si="15"/>
        <v>0</v>
      </c>
      <c r="BJ20" s="290">
        <f t="shared" si="15"/>
        <v>0</v>
      </c>
      <c r="BK20" s="290">
        <f t="shared" si="15"/>
        <v>0</v>
      </c>
      <c r="BL20" s="290">
        <f t="shared" si="15"/>
        <v>0</v>
      </c>
      <c r="BM20" s="290">
        <f t="shared" si="15"/>
        <v>0</v>
      </c>
      <c r="BN20" s="290">
        <f t="shared" si="15"/>
        <v>0</v>
      </c>
      <c r="BO20" s="290">
        <f t="shared" si="15"/>
        <v>0</v>
      </c>
      <c r="BP20" s="290">
        <f t="shared" si="15"/>
        <v>0</v>
      </c>
      <c r="BQ20" s="290">
        <f t="shared" si="15"/>
        <v>0</v>
      </c>
      <c r="BR20" s="290">
        <f t="shared" si="15"/>
        <v>0</v>
      </c>
      <c r="BS20" s="290">
        <f t="shared" si="15"/>
        <v>0</v>
      </c>
      <c r="BT20" s="290">
        <f t="shared" si="15"/>
        <v>0</v>
      </c>
      <c r="BU20" s="290">
        <f t="shared" si="15"/>
        <v>0</v>
      </c>
      <c r="BV20" s="290">
        <f t="shared" si="15"/>
        <v>0</v>
      </c>
      <c r="BW20" s="290">
        <f t="shared" si="15"/>
        <v>0</v>
      </c>
      <c r="BX20" s="290">
        <f t="shared" si="15"/>
        <v>0</v>
      </c>
      <c r="BY20" s="290">
        <f t="shared" si="15"/>
        <v>0</v>
      </c>
      <c r="BZ20" s="290">
        <f t="shared" si="15"/>
        <v>0</v>
      </c>
      <c r="CA20" s="290">
        <f t="shared" si="15"/>
        <v>0</v>
      </c>
      <c r="CB20" s="290">
        <f t="shared" si="15"/>
        <v>0</v>
      </c>
      <c r="CC20" s="290">
        <f t="shared" si="15"/>
        <v>0</v>
      </c>
      <c r="CD20" s="290">
        <f t="shared" si="15"/>
        <v>0</v>
      </c>
      <c r="CE20" s="290">
        <f t="shared" ref="CE20:DN20" si="16">BV40</f>
        <v>0</v>
      </c>
      <c r="CF20" s="290">
        <f t="shared" si="16"/>
        <v>0</v>
      </c>
      <c r="CG20" s="290">
        <f t="shared" si="16"/>
        <v>0</v>
      </c>
      <c r="CH20" s="290">
        <f t="shared" si="16"/>
        <v>0</v>
      </c>
      <c r="CI20" s="290">
        <f t="shared" si="16"/>
        <v>0</v>
      </c>
      <c r="CJ20" s="290">
        <f t="shared" si="16"/>
        <v>0</v>
      </c>
      <c r="CK20" s="290">
        <f t="shared" si="16"/>
        <v>0</v>
      </c>
      <c r="CL20" s="290">
        <f t="shared" si="16"/>
        <v>0</v>
      </c>
      <c r="CM20" s="290">
        <f t="shared" si="16"/>
        <v>0</v>
      </c>
      <c r="CN20" s="290">
        <f t="shared" si="16"/>
        <v>0</v>
      </c>
      <c r="CO20" s="290">
        <f t="shared" si="16"/>
        <v>0</v>
      </c>
      <c r="CP20" s="290">
        <f t="shared" si="16"/>
        <v>0</v>
      </c>
      <c r="CQ20" s="290">
        <f t="shared" si="16"/>
        <v>0</v>
      </c>
      <c r="CR20" s="290">
        <f t="shared" si="16"/>
        <v>0</v>
      </c>
      <c r="CS20" s="290">
        <f t="shared" si="16"/>
        <v>0</v>
      </c>
      <c r="CT20" s="290">
        <f t="shared" si="16"/>
        <v>0</v>
      </c>
      <c r="CU20" s="290">
        <f t="shared" si="16"/>
        <v>0</v>
      </c>
      <c r="CV20" s="290">
        <f t="shared" si="16"/>
        <v>0</v>
      </c>
      <c r="CW20" s="290">
        <f t="shared" si="16"/>
        <v>0</v>
      </c>
      <c r="CX20" s="290">
        <f t="shared" si="16"/>
        <v>0</v>
      </c>
      <c r="CY20" s="290">
        <f t="shared" si="16"/>
        <v>0</v>
      </c>
      <c r="CZ20" s="290">
        <f t="shared" si="16"/>
        <v>0</v>
      </c>
      <c r="DA20" s="290">
        <f t="shared" si="16"/>
        <v>0</v>
      </c>
      <c r="DB20" s="290">
        <f t="shared" si="16"/>
        <v>0</v>
      </c>
      <c r="DC20" s="290">
        <f t="shared" si="16"/>
        <v>0</v>
      </c>
      <c r="DD20" s="290">
        <f t="shared" si="16"/>
        <v>0</v>
      </c>
      <c r="DE20" s="290">
        <f t="shared" si="16"/>
        <v>0</v>
      </c>
      <c r="DF20" s="290">
        <f t="shared" si="16"/>
        <v>0</v>
      </c>
      <c r="DG20" s="290">
        <f t="shared" si="16"/>
        <v>0</v>
      </c>
      <c r="DH20" s="290">
        <f t="shared" si="16"/>
        <v>0</v>
      </c>
      <c r="DI20" s="290">
        <f t="shared" si="16"/>
        <v>0</v>
      </c>
      <c r="DJ20" s="290">
        <f t="shared" si="16"/>
        <v>0</v>
      </c>
      <c r="DK20" s="290">
        <f t="shared" si="16"/>
        <v>0</v>
      </c>
      <c r="DL20" s="290">
        <f t="shared" si="16"/>
        <v>0</v>
      </c>
      <c r="DM20" s="290">
        <f t="shared" si="16"/>
        <v>0</v>
      </c>
      <c r="DN20" s="290">
        <f t="shared" si="16"/>
        <v>0</v>
      </c>
      <c r="DO20" s="7"/>
      <c r="DP20" s="7"/>
      <c r="DQ20" s="7"/>
      <c r="DR20" s="7"/>
      <c r="DS20" s="7"/>
      <c r="DT20" s="7"/>
      <c r="DU20" s="7"/>
    </row>
    <row r="21" spans="1:125" x14ac:dyDescent="0.25">
      <c r="A21" s="7"/>
      <c r="B21" s="7"/>
      <c r="C21" s="7"/>
      <c r="D21" s="8"/>
      <c r="E21" s="65"/>
      <c r="F21" s="66"/>
      <c r="G21" s="66"/>
      <c r="H21" s="66"/>
      <c r="I21" s="66"/>
      <c r="J21" s="66"/>
      <c r="K21" s="66"/>
      <c r="L21" s="66"/>
      <c r="M21" s="66"/>
      <c r="N21" s="66"/>
      <c r="O21" s="66"/>
      <c r="P21" s="7"/>
      <c r="Q21" s="61"/>
      <c r="R21" s="289" t="s">
        <v>23</v>
      </c>
      <c r="S21" s="290">
        <f t="shared" ref="S21:CD21" si="17">E11</f>
        <v>42.629987384781401</v>
      </c>
      <c r="T21" s="290">
        <f t="shared" si="17"/>
        <v>41.378902908273105</v>
      </c>
      <c r="U21" s="290">
        <f t="shared" si="17"/>
        <v>40.127818431764808</v>
      </c>
      <c r="V21" s="290">
        <f t="shared" si="17"/>
        <v>38.876733955256512</v>
      </c>
      <c r="W21" s="290">
        <f t="shared" si="17"/>
        <v>37.625649478748215</v>
      </c>
      <c r="X21" s="290">
        <f t="shared" si="17"/>
        <v>36.374565002239919</v>
      </c>
      <c r="Y21" s="290">
        <f t="shared" si="17"/>
        <v>35.123480525731622</v>
      </c>
      <c r="Z21" s="290">
        <f t="shared" si="17"/>
        <v>33.872396049223326</v>
      </c>
      <c r="AA21" s="290">
        <f t="shared" si="17"/>
        <v>32.62131157271503</v>
      </c>
      <c r="AB21" s="290">
        <f t="shared" si="17"/>
        <v>31.370227096206733</v>
      </c>
      <c r="AC21" s="290">
        <f t="shared" si="17"/>
        <v>30.119142619698437</v>
      </c>
      <c r="AD21" s="290">
        <f t="shared" si="17"/>
        <v>28.86805814319014</v>
      </c>
      <c r="AE21" s="290">
        <f t="shared" si="17"/>
        <v>27.616973666681844</v>
      </c>
      <c r="AF21" s="290">
        <f t="shared" si="17"/>
        <v>26.365889190173547</v>
      </c>
      <c r="AG21" s="290">
        <f t="shared" si="17"/>
        <v>25.114804713665244</v>
      </c>
      <c r="AH21" s="290">
        <f t="shared" si="17"/>
        <v>24.260930955769844</v>
      </c>
      <c r="AI21" s="290">
        <f t="shared" si="17"/>
        <v>23.407057197874444</v>
      </c>
      <c r="AJ21" s="290">
        <f t="shared" si="17"/>
        <v>22.553183439979044</v>
      </c>
      <c r="AK21" s="290">
        <f t="shared" si="17"/>
        <v>21.699309682083644</v>
      </c>
      <c r="AL21" s="290">
        <f t="shared" si="17"/>
        <v>20.845435924188244</v>
      </c>
      <c r="AM21" s="290">
        <f t="shared" si="17"/>
        <v>19.991562166292844</v>
      </c>
      <c r="AN21" s="290">
        <f t="shared" si="17"/>
        <v>19.137688408397445</v>
      </c>
      <c r="AO21" s="290">
        <f t="shared" si="17"/>
        <v>18.283814650502045</v>
      </c>
      <c r="AP21" s="290">
        <f t="shared" si="17"/>
        <v>17.429940892606645</v>
      </c>
      <c r="AQ21" s="290">
        <f t="shared" si="17"/>
        <v>16.576067134711245</v>
      </c>
      <c r="AR21" s="290">
        <f t="shared" si="17"/>
        <v>15.722193376815845</v>
      </c>
      <c r="AS21" s="290">
        <f t="shared" si="17"/>
        <v>14.868319618920445</v>
      </c>
      <c r="AT21" s="290">
        <f t="shared" si="17"/>
        <v>14.014445861025045</v>
      </c>
      <c r="AU21" s="290">
        <f t="shared" si="17"/>
        <v>13.160572103129645</v>
      </c>
      <c r="AV21" s="291">
        <f t="shared" si="17"/>
        <v>12.306698345234238</v>
      </c>
      <c r="AW21" s="290">
        <f t="shared" si="17"/>
        <v>11.805900781661414</v>
      </c>
      <c r="AX21" s="290">
        <f t="shared" si="17"/>
        <v>11.30510321808859</v>
      </c>
      <c r="AY21" s="290">
        <f t="shared" si="17"/>
        <v>10.804305654515765</v>
      </c>
      <c r="AZ21" s="290">
        <f t="shared" si="17"/>
        <v>10.303508090942941</v>
      </c>
      <c r="BA21" s="290">
        <f t="shared" si="17"/>
        <v>9.8027105273701167</v>
      </c>
      <c r="BB21" s="290">
        <f t="shared" si="17"/>
        <v>9.3019129637972924</v>
      </c>
      <c r="BC21" s="290">
        <f t="shared" si="17"/>
        <v>8.801115400224468</v>
      </c>
      <c r="BD21" s="290">
        <f t="shared" si="17"/>
        <v>8.3003178366516437</v>
      </c>
      <c r="BE21" s="290">
        <f t="shared" si="17"/>
        <v>7.7995202730788185</v>
      </c>
      <c r="BF21" s="290">
        <f t="shared" si="17"/>
        <v>7.2987227095059932</v>
      </c>
      <c r="BG21" s="290">
        <f t="shared" si="17"/>
        <v>6.797925145933168</v>
      </c>
      <c r="BH21" s="290">
        <f t="shared" si="17"/>
        <v>6.2971275823603428</v>
      </c>
      <c r="BI21" s="290">
        <f t="shared" si="17"/>
        <v>5.7963300187875175</v>
      </c>
      <c r="BJ21" s="290">
        <f t="shared" si="17"/>
        <v>5.2955324552146923</v>
      </c>
      <c r="BK21" s="290">
        <f t="shared" si="17"/>
        <v>4.7947348916418635</v>
      </c>
      <c r="BL21" s="290">
        <f t="shared" si="17"/>
        <v>4.514609949520648</v>
      </c>
      <c r="BM21" s="290">
        <f t="shared" si="17"/>
        <v>4.2344850073994325</v>
      </c>
      <c r="BN21" s="290">
        <f t="shared" si="17"/>
        <v>3.9543600652782169</v>
      </c>
      <c r="BO21" s="290">
        <f t="shared" si="17"/>
        <v>3.6742351231570014</v>
      </c>
      <c r="BP21" s="290">
        <f t="shared" si="17"/>
        <v>3.3941101810357859</v>
      </c>
      <c r="BQ21" s="290">
        <f t="shared" si="17"/>
        <v>3.1139852389145704</v>
      </c>
      <c r="BR21" s="290">
        <f t="shared" si="17"/>
        <v>2.8338602967933548</v>
      </c>
      <c r="BS21" s="290">
        <f t="shared" si="17"/>
        <v>2.5537353546721393</v>
      </c>
      <c r="BT21" s="290">
        <f t="shared" si="17"/>
        <v>2.2736104125509238</v>
      </c>
      <c r="BU21" s="290">
        <f t="shared" si="17"/>
        <v>1.993485470429708</v>
      </c>
      <c r="BV21" s="290">
        <f t="shared" si="17"/>
        <v>1.7133605283084923</v>
      </c>
      <c r="BW21" s="290">
        <f t="shared" si="17"/>
        <v>1.4332355861872765</v>
      </c>
      <c r="BX21" s="290">
        <f t="shared" si="17"/>
        <v>1.1531106440660608</v>
      </c>
      <c r="BY21" s="290">
        <f t="shared" si="17"/>
        <v>0.87298570194484504</v>
      </c>
      <c r="BZ21" s="291">
        <f t="shared" si="17"/>
        <v>0.59286075982362818</v>
      </c>
      <c r="CA21" s="290">
        <f t="shared" si="17"/>
        <v>0.59286075982362818</v>
      </c>
      <c r="CB21" s="290">
        <f t="shared" si="17"/>
        <v>0.59286075982362818</v>
      </c>
      <c r="CC21" s="290">
        <f t="shared" si="17"/>
        <v>0.59286075982362818</v>
      </c>
      <c r="CD21" s="290">
        <f t="shared" si="17"/>
        <v>0.59286075982362818</v>
      </c>
      <c r="CE21" s="290">
        <f t="shared" ref="CE21:DN21" si="18">BQ11</f>
        <v>0.59286075982362818</v>
      </c>
      <c r="CF21" s="290">
        <f t="shared" si="18"/>
        <v>0.59286075982362818</v>
      </c>
      <c r="CG21" s="290">
        <f t="shared" si="18"/>
        <v>0.59286075982362818</v>
      </c>
      <c r="CH21" s="290">
        <f t="shared" si="18"/>
        <v>0.59286075982362818</v>
      </c>
      <c r="CI21" s="290">
        <f t="shared" si="18"/>
        <v>0.59286075982362818</v>
      </c>
      <c r="CJ21" s="290">
        <f t="shared" si="18"/>
        <v>0.59286075982362818</v>
      </c>
      <c r="CK21" s="290">
        <f t="shared" si="18"/>
        <v>0.59286075982362818</v>
      </c>
      <c r="CL21" s="290">
        <f t="shared" si="18"/>
        <v>0.59286075982362818</v>
      </c>
      <c r="CM21" s="290">
        <f t="shared" si="18"/>
        <v>0.59286075982362818</v>
      </c>
      <c r="CN21" s="290">
        <f t="shared" si="18"/>
        <v>0.59286075982362818</v>
      </c>
      <c r="CO21" s="290">
        <f t="shared" si="18"/>
        <v>0.59286075982362818</v>
      </c>
      <c r="CP21" s="290">
        <f t="shared" si="18"/>
        <v>0.59286075982362818</v>
      </c>
      <c r="CQ21" s="290">
        <f t="shared" si="18"/>
        <v>0.59286075982362818</v>
      </c>
      <c r="CR21" s="290">
        <f t="shared" si="18"/>
        <v>0.59286075982362818</v>
      </c>
      <c r="CS21" s="290">
        <f t="shared" si="18"/>
        <v>0.59286075982362818</v>
      </c>
      <c r="CT21" s="290">
        <f t="shared" si="18"/>
        <v>0.59286075982362818</v>
      </c>
      <c r="CU21" s="290">
        <f t="shared" si="18"/>
        <v>0.59286075982362818</v>
      </c>
      <c r="CV21" s="290">
        <f t="shared" si="18"/>
        <v>0.59286075982362818</v>
      </c>
      <c r="CW21" s="290">
        <f t="shared" si="18"/>
        <v>0.59286075982362818</v>
      </c>
      <c r="CX21" s="290">
        <f t="shared" si="18"/>
        <v>0.59286075982362818</v>
      </c>
      <c r="CY21" s="290">
        <f t="shared" si="18"/>
        <v>0.59286075982362818</v>
      </c>
      <c r="CZ21" s="290">
        <f t="shared" si="18"/>
        <v>0.59286075982362818</v>
      </c>
      <c r="DA21" s="290">
        <f t="shared" si="18"/>
        <v>0.59286075982362818</v>
      </c>
      <c r="DB21" s="290">
        <f t="shared" si="18"/>
        <v>0.59286075982362818</v>
      </c>
      <c r="DC21" s="290">
        <f t="shared" si="18"/>
        <v>0.59286075982362818</v>
      </c>
      <c r="DD21" s="290">
        <f t="shared" si="18"/>
        <v>0.59286075982362818</v>
      </c>
      <c r="DE21" s="290">
        <f t="shared" si="18"/>
        <v>0.59286075982362818</v>
      </c>
      <c r="DF21" s="290">
        <f t="shared" si="18"/>
        <v>0.59286075982362818</v>
      </c>
      <c r="DG21" s="290">
        <f t="shared" si="18"/>
        <v>0.59286075982362818</v>
      </c>
      <c r="DH21" s="290">
        <f t="shared" si="18"/>
        <v>0.59286075982362818</v>
      </c>
      <c r="DI21" s="290">
        <f t="shared" si="18"/>
        <v>0.59286075982362818</v>
      </c>
      <c r="DJ21" s="290">
        <f t="shared" si="18"/>
        <v>0.59286075982362818</v>
      </c>
      <c r="DK21" s="290">
        <f t="shared" si="18"/>
        <v>0.59286075982362818</v>
      </c>
      <c r="DL21" s="290">
        <f t="shared" si="18"/>
        <v>0.59286075982362818</v>
      </c>
      <c r="DM21" s="290">
        <f t="shared" si="18"/>
        <v>0.59286075982362818</v>
      </c>
      <c r="DN21" s="290">
        <f t="shared" si="18"/>
        <v>0.59286075982362818</v>
      </c>
      <c r="DO21" s="7"/>
      <c r="DP21" s="7"/>
      <c r="DQ21" s="7"/>
      <c r="DR21" s="7"/>
      <c r="DS21" s="7"/>
      <c r="DT21" s="7"/>
      <c r="DU21" s="7"/>
    </row>
    <row r="22" spans="1:125" x14ac:dyDescent="0.25">
      <c r="A22" s="7"/>
      <c r="B22" s="104"/>
      <c r="C22" s="7"/>
      <c r="D22" s="8"/>
      <c r="E22" s="65"/>
      <c r="F22" s="66"/>
      <c r="G22" s="66"/>
      <c r="H22" s="66"/>
      <c r="I22" s="66"/>
      <c r="J22" s="66"/>
      <c r="K22" s="66"/>
      <c r="L22" s="66"/>
      <c r="M22" s="66"/>
      <c r="N22" s="66"/>
      <c r="O22" s="66"/>
      <c r="Q22" s="61"/>
      <c r="R22" s="289" t="s">
        <v>24</v>
      </c>
      <c r="S22" s="290">
        <v>4.1704622804775999</v>
      </c>
      <c r="T22" s="290">
        <v>4.1690095846992996</v>
      </c>
      <c r="U22" s="290">
        <v>4.1812330634258998</v>
      </c>
      <c r="V22" s="290">
        <v>4.3202642487440999</v>
      </c>
      <c r="W22" s="290">
        <v>4.4655914904665996</v>
      </c>
      <c r="X22" s="290">
        <v>4.5752768051463004</v>
      </c>
      <c r="Y22" s="290">
        <v>4.6726776293008001</v>
      </c>
      <c r="Z22" s="290">
        <v>4.7894869387041004</v>
      </c>
      <c r="AA22" s="290">
        <v>4.7593287802336999</v>
      </c>
      <c r="AB22" s="290">
        <v>4.6415611649667996</v>
      </c>
      <c r="AC22" s="290">
        <v>4.8656462300185002</v>
      </c>
      <c r="AD22" s="290">
        <v>4.9579963159528999</v>
      </c>
      <c r="AE22" s="290">
        <v>4.9645502941034998</v>
      </c>
      <c r="AF22" s="290">
        <v>5.0011591126284998</v>
      </c>
      <c r="AG22" s="290">
        <v>4.9735941734758002</v>
      </c>
      <c r="AH22" s="290">
        <v>4.8989087833982996</v>
      </c>
      <c r="AI22" s="290">
        <v>4.8569502520838004</v>
      </c>
      <c r="AJ22" s="290">
        <v>4.8875151227701998</v>
      </c>
      <c r="AK22" s="290">
        <v>4.9581755104407996</v>
      </c>
      <c r="AL22" s="290">
        <v>4.9048393385348996</v>
      </c>
      <c r="AM22" s="290">
        <v>4.6127064403205003</v>
      </c>
      <c r="AN22" s="290">
        <v>4.8359329402592</v>
      </c>
      <c r="AO22" s="290">
        <v>4.8432033426265004</v>
      </c>
      <c r="AP22" s="290"/>
      <c r="AQ22" s="290"/>
      <c r="AR22" s="290"/>
      <c r="AS22" s="290"/>
      <c r="AT22" s="290"/>
      <c r="AU22" s="290"/>
      <c r="AV22" s="290"/>
      <c r="AW22" s="290"/>
      <c r="AX22" s="290"/>
      <c r="AY22" s="290"/>
      <c r="AZ22" s="290"/>
      <c r="BA22" s="290"/>
      <c r="BB22" s="290"/>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D22" s="290"/>
      <c r="CE22" s="290"/>
      <c r="CF22" s="290"/>
      <c r="CG22" s="290"/>
      <c r="CH22" s="290"/>
      <c r="CI22" s="290"/>
      <c r="CJ22" s="290"/>
      <c r="CK22" s="290"/>
      <c r="CL22" s="290"/>
      <c r="CM22" s="290"/>
      <c r="CN22" s="290"/>
      <c r="CO22" s="290"/>
      <c r="CP22" s="290"/>
      <c r="CQ22" s="290"/>
      <c r="CR22" s="290"/>
      <c r="CS22" s="290"/>
      <c r="CT22" s="290"/>
      <c r="CU22" s="290"/>
      <c r="CV22" s="290"/>
      <c r="CW22" s="290"/>
      <c r="CX22" s="290"/>
      <c r="CY22" s="290"/>
      <c r="CZ22" s="290"/>
      <c r="DA22" s="290"/>
      <c r="DB22" s="290"/>
      <c r="DC22" s="290"/>
      <c r="DD22" s="290"/>
      <c r="DE22" s="290"/>
      <c r="DF22" s="290"/>
      <c r="DG22" s="290"/>
      <c r="DH22" s="290"/>
      <c r="DI22" s="290"/>
      <c r="DJ22" s="290"/>
      <c r="DK22" s="290"/>
      <c r="DL22" s="290"/>
      <c r="DM22" s="290"/>
      <c r="DN22" s="290"/>
      <c r="DO22" s="7"/>
      <c r="DP22" s="7"/>
      <c r="DQ22" s="7"/>
      <c r="DR22" s="7"/>
      <c r="DS22" s="7"/>
      <c r="DT22" s="7"/>
      <c r="DU22" s="7"/>
    </row>
    <row r="23" spans="1:125" x14ac:dyDescent="0.25">
      <c r="A23" s="69" t="str">
        <f>A40</f>
        <v>Qatar</v>
      </c>
      <c r="B23" s="70" t="s">
        <v>285</v>
      </c>
      <c r="C23" s="71"/>
      <c r="D23" s="7"/>
      <c r="E23" s="67"/>
      <c r="F23" s="66"/>
      <c r="G23" s="66"/>
      <c r="H23" s="66"/>
      <c r="I23" s="66"/>
      <c r="J23" s="66"/>
      <c r="K23" s="66"/>
      <c r="L23" s="66"/>
      <c r="M23" s="67"/>
      <c r="N23" s="65"/>
      <c r="O23" s="68"/>
      <c r="P23" s="7"/>
      <c r="Q23" s="61"/>
      <c r="R23" s="289" t="s">
        <v>25</v>
      </c>
      <c r="S23" s="290">
        <f>C40</f>
        <v>43.881071861289698</v>
      </c>
      <c r="T23" s="290">
        <f>C40</f>
        <v>43.881071861289698</v>
      </c>
      <c r="U23" s="290">
        <f>C40</f>
        <v>43.881071861289698</v>
      </c>
      <c r="V23" s="290">
        <f>C40</f>
        <v>43.881071861289698</v>
      </c>
      <c r="W23" s="290">
        <f>C40</f>
        <v>43.881071861289698</v>
      </c>
      <c r="X23" s="290">
        <f>C40</f>
        <v>43.881071861289698</v>
      </c>
      <c r="Y23" s="290">
        <f>C40</f>
        <v>43.881071861289698</v>
      </c>
      <c r="Z23" s="290">
        <f>C40</f>
        <v>43.881071861289698</v>
      </c>
      <c r="AA23" s="290">
        <f>C40</f>
        <v>43.881071861289698</v>
      </c>
      <c r="AB23" s="290">
        <f>C40</f>
        <v>43.881071861289698</v>
      </c>
      <c r="AC23" s="290">
        <f>C40</f>
        <v>43.881071861289698</v>
      </c>
      <c r="AD23" s="290">
        <f>C40</f>
        <v>43.881071861289698</v>
      </c>
      <c r="AE23" s="290">
        <f>C40</f>
        <v>43.881071861289698</v>
      </c>
      <c r="AF23" s="290">
        <f>C40</f>
        <v>43.881071861289698</v>
      </c>
      <c r="AG23" s="290">
        <f>C40</f>
        <v>43.881071861289698</v>
      </c>
      <c r="AH23" s="290">
        <f>C40</f>
        <v>43.881071861289698</v>
      </c>
      <c r="AI23" s="290">
        <f>C40</f>
        <v>43.881071861289698</v>
      </c>
      <c r="AJ23" s="290">
        <f>C40</f>
        <v>43.881071861289698</v>
      </c>
      <c r="AK23" s="290">
        <f>C40</f>
        <v>43.881071861289698</v>
      </c>
      <c r="AL23" s="290">
        <f>C40</f>
        <v>43.881071861289698</v>
      </c>
      <c r="AM23" s="290">
        <f>C40</f>
        <v>43.881071861289698</v>
      </c>
      <c r="AN23" s="290">
        <f>C40</f>
        <v>43.881071861289698</v>
      </c>
      <c r="AO23" s="290">
        <f>C40</f>
        <v>43.881071861289698</v>
      </c>
      <c r="AP23" s="290">
        <f>C40</f>
        <v>43.881071861289698</v>
      </c>
      <c r="AQ23" s="290">
        <f>C40</f>
        <v>43.881071861289698</v>
      </c>
      <c r="AR23" s="290">
        <f>C40</f>
        <v>43.881071861289698</v>
      </c>
      <c r="AS23" s="290">
        <f>C40</f>
        <v>43.881071861289698</v>
      </c>
      <c r="AT23" s="290">
        <f>C40</f>
        <v>43.881071861289698</v>
      </c>
      <c r="AU23" s="290">
        <f>C40</f>
        <v>43.881071861289698</v>
      </c>
      <c r="AV23" s="290">
        <f>C40</f>
        <v>43.881071861289698</v>
      </c>
      <c r="AW23" s="290">
        <f>C40</f>
        <v>43.881071861289698</v>
      </c>
      <c r="AX23" s="290">
        <f>C40</f>
        <v>43.881071861289698</v>
      </c>
      <c r="AY23" s="290">
        <f>C40</f>
        <v>43.881071861289698</v>
      </c>
      <c r="AZ23" s="290">
        <f>C40</f>
        <v>43.881071861289698</v>
      </c>
      <c r="BA23" s="290">
        <f>C40</f>
        <v>43.881071861289698</v>
      </c>
      <c r="BB23" s="290">
        <f>C40</f>
        <v>43.881071861289698</v>
      </c>
      <c r="BC23" s="290">
        <f>C40</f>
        <v>43.881071861289698</v>
      </c>
      <c r="BD23" s="290">
        <f>C40</f>
        <v>43.881071861289698</v>
      </c>
      <c r="BE23" s="290">
        <f>C40</f>
        <v>43.881071861289698</v>
      </c>
      <c r="BF23" s="290">
        <f>C40</f>
        <v>43.881071861289698</v>
      </c>
      <c r="BG23" s="290">
        <f>C40</f>
        <v>43.881071861289698</v>
      </c>
      <c r="BH23" s="290">
        <f>C40</f>
        <v>43.881071861289698</v>
      </c>
      <c r="BI23" s="290">
        <f>C40</f>
        <v>43.881071861289698</v>
      </c>
      <c r="BJ23" s="290">
        <f>C40</f>
        <v>43.881071861289698</v>
      </c>
      <c r="BK23" s="290">
        <f>C40</f>
        <v>43.881071861289698</v>
      </c>
      <c r="BL23" s="290">
        <f>C40</f>
        <v>43.881071861289698</v>
      </c>
      <c r="BM23" s="290">
        <f>C40</f>
        <v>43.881071861289698</v>
      </c>
      <c r="BN23" s="290">
        <f>C40</f>
        <v>43.881071861289698</v>
      </c>
      <c r="BO23" s="290">
        <f>C40</f>
        <v>43.881071861289698</v>
      </c>
      <c r="BP23" s="290">
        <f>C40</f>
        <v>43.881071861289698</v>
      </c>
      <c r="BQ23" s="290">
        <f>C40</f>
        <v>43.881071861289698</v>
      </c>
      <c r="BR23" s="290">
        <f>C40</f>
        <v>43.881071861289698</v>
      </c>
      <c r="BS23" s="290">
        <f>C40</f>
        <v>43.881071861289698</v>
      </c>
      <c r="BT23" s="290">
        <f>C40</f>
        <v>43.881071861289698</v>
      </c>
      <c r="BU23" s="290">
        <f>C40</f>
        <v>43.881071861289698</v>
      </c>
      <c r="BV23" s="290">
        <f>C40</f>
        <v>43.881071861289698</v>
      </c>
      <c r="BW23" s="290">
        <f>C40</f>
        <v>43.881071861289698</v>
      </c>
      <c r="BX23" s="290">
        <f>C40</f>
        <v>43.881071861289698</v>
      </c>
      <c r="BY23" s="290">
        <f>C40</f>
        <v>43.881071861289698</v>
      </c>
      <c r="BZ23" s="290">
        <f>C40</f>
        <v>43.881071861289698</v>
      </c>
      <c r="CA23" s="290">
        <f>C40</f>
        <v>43.881071861289698</v>
      </c>
      <c r="CB23" s="290">
        <f>C40</f>
        <v>43.881071861289698</v>
      </c>
      <c r="CC23" s="290">
        <f>C40</f>
        <v>43.881071861289698</v>
      </c>
      <c r="CD23" s="290">
        <f>C40</f>
        <v>43.881071861289698</v>
      </c>
      <c r="CE23" s="290">
        <f>C40</f>
        <v>43.881071861289698</v>
      </c>
      <c r="CF23" s="290">
        <f>C40</f>
        <v>43.881071861289698</v>
      </c>
      <c r="CG23" s="290">
        <f>C40</f>
        <v>43.881071861289698</v>
      </c>
      <c r="CH23" s="290">
        <f>C40</f>
        <v>43.881071861289698</v>
      </c>
      <c r="CI23" s="290">
        <f>C40</f>
        <v>43.881071861289698</v>
      </c>
      <c r="CJ23" s="290">
        <f>C40</f>
        <v>43.881071861289698</v>
      </c>
      <c r="CK23" s="290">
        <f>C40</f>
        <v>43.881071861289698</v>
      </c>
      <c r="CL23" s="290">
        <f>C40</f>
        <v>43.881071861289698</v>
      </c>
      <c r="CM23" s="290">
        <f>C40</f>
        <v>43.881071861289698</v>
      </c>
      <c r="CN23" s="290">
        <f>C40</f>
        <v>43.881071861289698</v>
      </c>
      <c r="CO23" s="290">
        <f>C40</f>
        <v>43.881071861289698</v>
      </c>
      <c r="CP23" s="290">
        <f>C40</f>
        <v>43.881071861289698</v>
      </c>
      <c r="CQ23" s="290">
        <f>C40</f>
        <v>43.881071861289698</v>
      </c>
      <c r="CR23" s="290">
        <f>C40</f>
        <v>43.881071861289698</v>
      </c>
      <c r="CS23" s="290">
        <f>C40</f>
        <v>43.881071861289698</v>
      </c>
      <c r="CT23" s="290">
        <f>C40</f>
        <v>43.881071861289698</v>
      </c>
      <c r="CU23" s="290">
        <f>C40</f>
        <v>43.881071861289698</v>
      </c>
      <c r="CV23" s="290">
        <f>C40</f>
        <v>43.881071861289698</v>
      </c>
      <c r="CW23" s="290"/>
      <c r="CX23" s="290"/>
      <c r="CY23" s="290"/>
      <c r="CZ23" s="290"/>
      <c r="DA23" s="290"/>
      <c r="DB23" s="290"/>
      <c r="DC23" s="290"/>
      <c r="DD23" s="290"/>
      <c r="DE23" s="290"/>
      <c r="DF23" s="290"/>
      <c r="DG23" s="290"/>
      <c r="DH23" s="290"/>
      <c r="DI23" s="290"/>
      <c r="DJ23" s="290"/>
      <c r="DK23" s="290"/>
      <c r="DL23" s="290"/>
      <c r="DM23" s="290"/>
      <c r="DN23" s="290"/>
      <c r="DO23" s="7"/>
      <c r="DP23" s="7"/>
      <c r="DQ23" s="7"/>
      <c r="DR23" s="7"/>
      <c r="DS23" s="7"/>
      <c r="DT23" s="7"/>
      <c r="DU23" s="7"/>
    </row>
    <row r="24" spans="1:125" x14ac:dyDescent="0.25">
      <c r="A24" s="178" t="s">
        <v>273</v>
      </c>
      <c r="B24" s="179">
        <f>I40</f>
        <v>0</v>
      </c>
      <c r="C24" s="178" t="s">
        <v>26</v>
      </c>
      <c r="D24" s="8"/>
      <c r="E24" s="72"/>
      <c r="F24" s="66"/>
      <c r="G24" s="66"/>
      <c r="H24" s="66"/>
      <c r="I24" s="66"/>
      <c r="J24" s="66"/>
      <c r="K24" s="66"/>
      <c r="L24" s="66"/>
      <c r="M24" s="73"/>
      <c r="N24" s="73"/>
      <c r="O24" s="74"/>
      <c r="P24" s="7"/>
      <c r="Q24" s="8"/>
      <c r="R24" s="61"/>
      <c r="S24" s="61"/>
      <c r="T24" s="61"/>
      <c r="U24" s="61"/>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8"/>
      <c r="DN24" s="7"/>
      <c r="DO24" s="7"/>
      <c r="DP24" s="7"/>
      <c r="DQ24" s="7"/>
      <c r="DR24" s="7"/>
      <c r="DS24" s="7"/>
      <c r="DT24" s="7"/>
      <c r="DU24" s="7"/>
    </row>
    <row r="25" spans="1:125" x14ac:dyDescent="0.25">
      <c r="A25" s="180" t="s">
        <v>27</v>
      </c>
      <c r="B25" s="181">
        <f>AA17+D25</f>
        <v>29909.967944221313</v>
      </c>
      <c r="C25" s="178" t="s">
        <v>28</v>
      </c>
      <c r="D25" s="75">
        <f>(B24*D16)</f>
        <v>0</v>
      </c>
      <c r="E25" s="73"/>
      <c r="F25" s="66"/>
      <c r="G25" s="66"/>
      <c r="H25" s="66"/>
      <c r="I25" s="66"/>
      <c r="J25" s="66"/>
      <c r="K25" s="66"/>
      <c r="L25" s="73"/>
      <c r="M25" s="73"/>
      <c r="N25" s="73"/>
      <c r="O25" s="73"/>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8"/>
      <c r="DN25" s="7"/>
      <c r="DO25" s="7"/>
      <c r="DP25" s="7"/>
      <c r="DQ25" s="7"/>
      <c r="DR25" s="7"/>
      <c r="DS25" s="7"/>
      <c r="DT25" s="7"/>
      <c r="DU25" s="7"/>
    </row>
    <row r="26" spans="1:125" x14ac:dyDescent="0.25">
      <c r="A26" s="180" t="s">
        <v>29</v>
      </c>
      <c r="B26" s="182">
        <f>B25*B40</f>
        <v>80611012625.76564</v>
      </c>
      <c r="C26" s="178" t="s">
        <v>30</v>
      </c>
      <c r="D26" s="8"/>
      <c r="E26" s="73"/>
      <c r="F26" s="66"/>
      <c r="G26" s="66"/>
      <c r="H26" s="66"/>
      <c r="I26" s="66"/>
      <c r="J26" s="66"/>
      <c r="K26" s="66"/>
      <c r="L26" s="73"/>
      <c r="M26" s="73"/>
      <c r="N26" s="73"/>
      <c r="O26" s="73"/>
      <c r="P26" s="76"/>
      <c r="Q26" s="77"/>
      <c r="R26" s="7"/>
      <c r="S26" s="7"/>
      <c r="T26" s="7"/>
      <c r="U26" s="7"/>
      <c r="V26" s="7"/>
      <c r="W26" s="78"/>
      <c r="X26" s="7"/>
      <c r="Y26" s="7"/>
      <c r="Z26" s="7"/>
      <c r="AA26" s="7"/>
      <c r="AB26" s="7"/>
      <c r="AC26" s="7"/>
      <c r="AD26" s="7"/>
      <c r="AE26" s="79"/>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row>
    <row r="27" spans="1:125" x14ac:dyDescent="0.25">
      <c r="A27" s="178" t="s">
        <v>31</v>
      </c>
      <c r="B27" s="181">
        <f>B28/B40</f>
        <v>0.37104071726623133</v>
      </c>
      <c r="C27" s="178" t="s">
        <v>28</v>
      </c>
      <c r="D27" s="8"/>
      <c r="E27" s="80"/>
      <c r="F27" s="66"/>
      <c r="G27" s="66"/>
      <c r="H27" s="66"/>
      <c r="I27" s="66"/>
      <c r="J27" s="66"/>
      <c r="K27" s="66"/>
      <c r="L27" s="73"/>
      <c r="M27" s="73"/>
      <c r="N27" s="73"/>
      <c r="O27" s="73"/>
      <c r="P27" s="76"/>
      <c r="Q27" s="77"/>
      <c r="R27" s="7"/>
      <c r="S27" s="7"/>
      <c r="T27" s="81"/>
      <c r="U27" s="81"/>
      <c r="V27" s="81"/>
      <c r="W27" s="7"/>
      <c r="X27" s="7"/>
      <c r="Y27" s="7"/>
      <c r="Z27" s="7"/>
      <c r="AA27" s="7"/>
      <c r="AB27" s="7"/>
      <c r="AC27" s="7"/>
      <c r="AD27" s="7"/>
      <c r="AE27" s="81"/>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row>
    <row r="28" spans="1:125" x14ac:dyDescent="0.25">
      <c r="A28" s="178" t="s">
        <v>32</v>
      </c>
      <c r="B28" s="182">
        <f>H40*1000000</f>
        <v>1000000</v>
      </c>
      <c r="C28" s="178" t="s">
        <v>30</v>
      </c>
      <c r="D28" s="8"/>
      <c r="E28" s="82"/>
      <c r="F28" s="72"/>
      <c r="G28" s="72"/>
      <c r="H28" s="72"/>
      <c r="I28" s="72"/>
      <c r="J28" s="72"/>
      <c r="K28" s="72"/>
      <c r="L28" s="73"/>
      <c r="M28" s="73"/>
      <c r="N28" s="73"/>
      <c r="O28" s="73"/>
      <c r="P28" s="83"/>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row>
    <row r="29" spans="1:125" x14ac:dyDescent="0.25">
      <c r="A29" s="178" t="s">
        <v>33</v>
      </c>
      <c r="B29" s="182">
        <f>B26-B28</f>
        <v>80610012625.76564</v>
      </c>
      <c r="C29" s="178" t="s">
        <v>30</v>
      </c>
      <c r="D29" s="7"/>
      <c r="E29" s="72"/>
      <c r="F29" s="72"/>
      <c r="G29" s="72"/>
      <c r="H29" s="72"/>
      <c r="I29" s="72"/>
      <c r="J29" s="72"/>
      <c r="K29" s="72"/>
      <c r="L29" s="72"/>
      <c r="M29" s="72"/>
      <c r="N29" s="72"/>
      <c r="O29" s="72"/>
      <c r="P29" s="84"/>
      <c r="Q29" s="85"/>
      <c r="R29" s="7"/>
      <c r="S29" s="7"/>
      <c r="T29" s="7"/>
      <c r="U29" s="7"/>
      <c r="V29" s="7"/>
      <c r="W29" s="7"/>
      <c r="X29" s="7"/>
      <c r="Y29" s="7"/>
      <c r="Z29" s="7"/>
      <c r="AA29" s="7"/>
      <c r="AB29" s="7"/>
      <c r="AC29" s="7"/>
      <c r="AD29" s="7"/>
      <c r="AE29" s="7"/>
      <c r="AF29" s="86"/>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row>
    <row r="30" spans="1:125" x14ac:dyDescent="0.25">
      <c r="A30" s="178" t="s">
        <v>34</v>
      </c>
      <c r="B30" s="181">
        <f>B25/DF40</f>
        <v>29.956591033680493</v>
      </c>
      <c r="C30" s="178" t="s">
        <v>35</v>
      </c>
      <c r="D30" s="7"/>
      <c r="E30" s="72"/>
      <c r="F30" s="72"/>
      <c r="G30" s="72"/>
      <c r="H30" s="72"/>
      <c r="I30" s="72"/>
      <c r="J30" s="72"/>
      <c r="K30" s="72"/>
      <c r="L30" s="72"/>
      <c r="M30" s="72"/>
      <c r="N30" s="72"/>
      <c r="O30" s="72"/>
      <c r="P30" s="84"/>
      <c r="Q30" s="84"/>
      <c r="R30" s="7"/>
      <c r="S30" s="7"/>
      <c r="T30" s="7"/>
      <c r="U30" s="7"/>
      <c r="V30" s="7"/>
      <c r="W30" s="7"/>
      <c r="X30" s="7"/>
      <c r="Y30" s="7"/>
      <c r="Z30" s="7"/>
      <c r="AA30" s="7"/>
      <c r="AB30" s="7"/>
      <c r="AC30" s="7"/>
      <c r="AD30" s="7"/>
      <c r="AE30" s="7"/>
      <c r="AF30" s="86"/>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row>
    <row r="31" spans="1:125" x14ac:dyDescent="0.25">
      <c r="A31" s="178" t="s">
        <v>281</v>
      </c>
      <c r="B31" s="279">
        <f>B28/B26</f>
        <v>1.2405252922978053E-5</v>
      </c>
      <c r="C31" s="178"/>
      <c r="D31" s="7"/>
      <c r="E31" s="73"/>
      <c r="F31" s="73"/>
      <c r="G31" s="73"/>
      <c r="H31" s="73"/>
      <c r="I31" s="73"/>
      <c r="J31" s="73"/>
      <c r="K31" s="73"/>
      <c r="L31" s="73"/>
      <c r="M31" s="73"/>
      <c r="N31" s="73"/>
      <c r="O31" s="73"/>
      <c r="P31" s="7"/>
      <c r="Q31" s="7"/>
      <c r="R31" s="7"/>
      <c r="S31" s="7"/>
      <c r="T31" s="7"/>
      <c r="U31" s="7"/>
      <c r="V31" s="7"/>
      <c r="W31" s="7"/>
      <c r="X31" s="7"/>
      <c r="Y31" s="7"/>
      <c r="Z31" s="7"/>
      <c r="AA31" s="7"/>
      <c r="AB31" s="7"/>
      <c r="AC31" s="7"/>
      <c r="AD31" s="7"/>
      <c r="AE31" s="7"/>
      <c r="AF31" s="86"/>
      <c r="AG31" s="25"/>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row>
    <row r="32" spans="1:125" x14ac:dyDescent="0.25">
      <c r="A32" s="178" t="s">
        <v>275</v>
      </c>
      <c r="B32" s="183">
        <f>B36/G40</f>
        <v>0.32017474996454331</v>
      </c>
      <c r="C32" s="178"/>
      <c r="E32" s="87"/>
      <c r="F32" s="87"/>
      <c r="G32" s="66"/>
      <c r="H32" s="66"/>
      <c r="I32" s="66"/>
      <c r="J32" s="66"/>
      <c r="K32" s="66"/>
      <c r="L32" s="66"/>
      <c r="M32" s="66"/>
      <c r="N32" s="66"/>
      <c r="O32" s="66"/>
      <c r="P32" s="7"/>
      <c r="Q32" s="7"/>
      <c r="R32" s="7"/>
      <c r="S32" s="7"/>
      <c r="T32" s="7"/>
      <c r="U32" s="7"/>
      <c r="V32" s="7"/>
      <c r="W32" s="7"/>
      <c r="X32" s="7"/>
      <c r="Y32" s="7"/>
      <c r="Z32" s="7"/>
      <c r="AA32" s="7"/>
      <c r="AB32" s="7"/>
      <c r="AC32" s="7"/>
      <c r="AD32" s="7"/>
      <c r="AE32" s="7"/>
      <c r="AF32" s="2"/>
      <c r="AG32" s="25"/>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row>
    <row r="33" spans="1:125" x14ac:dyDescent="0.25">
      <c r="A33" s="178" t="s">
        <v>36</v>
      </c>
      <c r="B33" s="183">
        <f>D40</f>
        <v>0</v>
      </c>
      <c r="C33" s="178"/>
      <c r="D33" s="7"/>
      <c r="E33" s="66"/>
      <c r="F33" s="66"/>
      <c r="G33" s="66"/>
      <c r="H33" s="66"/>
      <c r="I33" s="66"/>
      <c r="J33" s="66"/>
      <c r="K33" s="66"/>
      <c r="L33" s="66"/>
      <c r="M33" s="66"/>
      <c r="N33" s="66"/>
      <c r="O33" s="66"/>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row>
    <row r="34" spans="1:125" x14ac:dyDescent="0.25">
      <c r="A34" s="178" t="s">
        <v>37</v>
      </c>
      <c r="B34" s="183">
        <f>E40/C40</f>
        <v>0</v>
      </c>
      <c r="C34" s="178"/>
      <c r="D34" s="88"/>
      <c r="E34" s="66"/>
      <c r="F34" s="66"/>
      <c r="G34" s="66"/>
      <c r="H34" s="247" t="s">
        <v>38</v>
      </c>
      <c r="I34" s="248">
        <f>B37</f>
        <v>80.610012625765634</v>
      </c>
      <c r="J34" s="310" t="s">
        <v>298</v>
      </c>
      <c r="K34" s="311">
        <f>I40</f>
        <v>0</v>
      </c>
      <c r="L34" s="66"/>
      <c r="M34" s="249"/>
      <c r="N34" s="247" t="s">
        <v>39</v>
      </c>
      <c r="O34" s="250">
        <f>B36</f>
        <v>29909.596903504051</v>
      </c>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row>
    <row r="35" spans="1:125" x14ac:dyDescent="0.25">
      <c r="A35" s="178" t="s">
        <v>40</v>
      </c>
      <c r="B35" s="183">
        <f>F40/DG40</f>
        <v>0</v>
      </c>
      <c r="C35" s="178"/>
      <c r="D35" s="7"/>
      <c r="E35" s="89"/>
      <c r="F35" s="89"/>
      <c r="G35" s="89"/>
      <c r="H35" s="90" t="s">
        <v>41</v>
      </c>
      <c r="I35" s="91">
        <f>DA14</f>
        <v>320.17872186256864</v>
      </c>
      <c r="J35" s="90" t="s">
        <v>42</v>
      </c>
      <c r="K35" s="92">
        <f>D40</f>
        <v>0</v>
      </c>
      <c r="L35" s="90"/>
      <c r="M35" s="90"/>
      <c r="N35" s="90" t="s">
        <v>43</v>
      </c>
      <c r="O35" s="93">
        <f>B30</f>
        <v>29.956591033680493</v>
      </c>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row>
    <row r="36" spans="1:125" x14ac:dyDescent="0.25">
      <c r="A36" s="94" t="s">
        <v>44</v>
      </c>
      <c r="B36" s="95">
        <f>(B29/B40)</f>
        <v>29909.596903504051</v>
      </c>
      <c r="C36" s="94" t="s">
        <v>28</v>
      </c>
      <c r="D36" s="7"/>
      <c r="E36" s="89"/>
      <c r="F36" s="89"/>
      <c r="G36" s="89"/>
      <c r="H36" s="90" t="s">
        <v>45</v>
      </c>
      <c r="I36" s="265">
        <f>(I35*B40)/1000000000</f>
        <v>0.86292071722368968</v>
      </c>
      <c r="J36" s="96" t="s">
        <v>46</v>
      </c>
      <c r="K36" s="97">
        <f>G40</f>
        <v>93416.476180011974</v>
      </c>
      <c r="L36" s="89"/>
      <c r="M36" s="89"/>
      <c r="N36" s="90" t="s">
        <v>47</v>
      </c>
      <c r="O36" s="92">
        <f>B31</f>
        <v>1.2405252922978053E-5</v>
      </c>
      <c r="P36" s="98"/>
      <c r="Q36" s="7"/>
      <c r="R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row>
    <row r="37" spans="1:125" x14ac:dyDescent="0.25">
      <c r="A37" s="94" t="s">
        <v>33</v>
      </c>
      <c r="B37" s="269">
        <f>B36*B40/1000000000</f>
        <v>80.610012625765634</v>
      </c>
      <c r="C37" s="94" t="s">
        <v>48</v>
      </c>
      <c r="D37" s="7"/>
      <c r="E37" s="89"/>
      <c r="F37" s="89"/>
      <c r="G37" s="89"/>
      <c r="H37" s="90"/>
      <c r="I37" s="99"/>
      <c r="J37" s="90"/>
      <c r="K37" s="90"/>
      <c r="L37" s="89"/>
      <c r="M37" s="89"/>
      <c r="N37" s="89"/>
      <c r="O37" s="89"/>
      <c r="P37" s="47"/>
      <c r="Q37" s="264"/>
      <c r="R37" s="47"/>
      <c r="S37" s="20"/>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row>
    <row r="38" spans="1:125" x14ac:dyDescent="0.25">
      <c r="A38" s="7"/>
      <c r="B38" s="7"/>
      <c r="C38" s="7"/>
      <c r="D38" s="100"/>
      <c r="E38" s="7"/>
      <c r="F38" s="7"/>
      <c r="G38" s="7"/>
      <c r="H38" s="7"/>
      <c r="I38" s="7"/>
      <c r="J38" s="7"/>
      <c r="K38" s="101"/>
      <c r="L38" s="7"/>
      <c r="M38" s="101"/>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row>
    <row r="39" spans="1:125" x14ac:dyDescent="0.25">
      <c r="A39" s="253" t="s">
        <v>49</v>
      </c>
      <c r="B39" s="252" t="s">
        <v>50</v>
      </c>
      <c r="C39" s="252" t="s">
        <v>10</v>
      </c>
      <c r="D39" s="252" t="s">
        <v>51</v>
      </c>
      <c r="E39" s="252" t="s">
        <v>52</v>
      </c>
      <c r="F39" s="252" t="s">
        <v>52</v>
      </c>
      <c r="G39" s="252" t="s">
        <v>53</v>
      </c>
      <c r="H39" s="252" t="s">
        <v>54</v>
      </c>
      <c r="I39" s="252" t="s">
        <v>55</v>
      </c>
      <c r="J39" s="252">
        <v>2000</v>
      </c>
      <c r="K39" s="252">
        <v>2001</v>
      </c>
      <c r="L39" s="252">
        <v>2002</v>
      </c>
      <c r="M39" s="252">
        <v>2003</v>
      </c>
      <c r="N39" s="252">
        <v>2004</v>
      </c>
      <c r="O39" s="252">
        <v>2005</v>
      </c>
      <c r="P39" s="252">
        <v>2006</v>
      </c>
      <c r="Q39" s="252">
        <v>2007</v>
      </c>
      <c r="R39" s="252">
        <v>2008</v>
      </c>
      <c r="S39" s="252">
        <v>2009</v>
      </c>
      <c r="T39" s="252">
        <v>2010</v>
      </c>
      <c r="U39" s="252">
        <v>2011</v>
      </c>
      <c r="V39" s="252">
        <v>2012</v>
      </c>
      <c r="W39" s="252">
        <v>2013</v>
      </c>
      <c r="X39" s="252">
        <v>2014</v>
      </c>
      <c r="Y39" s="252">
        <v>2015</v>
      </c>
      <c r="Z39" s="252">
        <v>2016</v>
      </c>
      <c r="AA39" s="252">
        <v>2017</v>
      </c>
      <c r="AB39" s="252">
        <v>2018</v>
      </c>
      <c r="AC39" s="252">
        <v>2019</v>
      </c>
      <c r="AD39" s="252">
        <v>2020</v>
      </c>
      <c r="AE39" s="252">
        <v>2021</v>
      </c>
      <c r="AF39" s="252">
        <v>2022</v>
      </c>
      <c r="AG39" s="252">
        <v>2023</v>
      </c>
      <c r="AH39" s="252">
        <v>2024</v>
      </c>
      <c r="AI39" s="252">
        <v>2025</v>
      </c>
      <c r="AJ39" s="252">
        <v>2026</v>
      </c>
      <c r="AK39" s="252">
        <v>2027</v>
      </c>
      <c r="AL39" s="252">
        <v>2028</v>
      </c>
      <c r="AM39" s="252">
        <v>2029</v>
      </c>
      <c r="AN39" s="252">
        <v>2030</v>
      </c>
      <c r="AO39" s="252">
        <v>2031</v>
      </c>
      <c r="AP39" s="252">
        <v>2032</v>
      </c>
      <c r="AQ39" s="252">
        <v>2033</v>
      </c>
      <c r="AR39" s="252">
        <v>2034</v>
      </c>
      <c r="AS39" s="252">
        <v>2035</v>
      </c>
      <c r="AT39" s="252">
        <v>2036</v>
      </c>
      <c r="AU39" s="252">
        <v>2037</v>
      </c>
      <c r="AV39" s="252">
        <v>2038</v>
      </c>
      <c r="AW39" s="252">
        <v>2039</v>
      </c>
      <c r="AX39" s="252">
        <v>2040</v>
      </c>
      <c r="AY39" s="252">
        <v>2041</v>
      </c>
      <c r="AZ39" s="252">
        <v>2042</v>
      </c>
      <c r="BA39" s="252">
        <v>2043</v>
      </c>
      <c r="BB39" s="252">
        <v>2044</v>
      </c>
      <c r="BC39" s="252">
        <v>2045</v>
      </c>
      <c r="BD39" s="252">
        <v>2046</v>
      </c>
      <c r="BE39" s="252">
        <v>2047</v>
      </c>
      <c r="BF39" s="252">
        <v>2048</v>
      </c>
      <c r="BG39" s="252">
        <v>2049</v>
      </c>
      <c r="BH39" s="252">
        <v>2050</v>
      </c>
      <c r="BI39" s="252">
        <v>2051</v>
      </c>
      <c r="BJ39" s="252">
        <v>2052</v>
      </c>
      <c r="BK39" s="252">
        <v>2053</v>
      </c>
      <c r="BL39" s="252">
        <v>2054</v>
      </c>
      <c r="BM39" s="252">
        <v>2055</v>
      </c>
      <c r="BN39" s="252">
        <v>2056</v>
      </c>
      <c r="BO39" s="252">
        <v>2057</v>
      </c>
      <c r="BP39" s="252">
        <v>2058</v>
      </c>
      <c r="BQ39" s="252">
        <v>2059</v>
      </c>
      <c r="BR39" s="252">
        <v>2060</v>
      </c>
      <c r="BS39" s="252">
        <v>2061</v>
      </c>
      <c r="BT39" s="252">
        <v>2062</v>
      </c>
      <c r="BU39" s="252">
        <v>2063</v>
      </c>
      <c r="BV39" s="252">
        <v>2064</v>
      </c>
      <c r="BW39" s="252">
        <v>2065</v>
      </c>
      <c r="BX39" s="252">
        <v>2066</v>
      </c>
      <c r="BY39" s="252">
        <v>2067</v>
      </c>
      <c r="BZ39" s="252">
        <v>2068</v>
      </c>
      <c r="CA39" s="252">
        <v>2069</v>
      </c>
      <c r="CB39" s="252">
        <v>2070</v>
      </c>
      <c r="CC39" s="252">
        <v>2071</v>
      </c>
      <c r="CD39" s="252">
        <v>2072</v>
      </c>
      <c r="CE39" s="252">
        <v>2073</v>
      </c>
      <c r="CF39" s="252">
        <v>2074</v>
      </c>
      <c r="CG39" s="252">
        <v>2075</v>
      </c>
      <c r="CH39" s="252">
        <v>2076</v>
      </c>
      <c r="CI39" s="252">
        <v>2077</v>
      </c>
      <c r="CJ39" s="252">
        <v>2078</v>
      </c>
      <c r="CK39" s="252">
        <v>2079</v>
      </c>
      <c r="CL39" s="252">
        <v>2080</v>
      </c>
      <c r="CM39" s="252">
        <v>2081</v>
      </c>
      <c r="CN39" s="252">
        <v>2082</v>
      </c>
      <c r="CO39" s="252">
        <v>2083</v>
      </c>
      <c r="CP39" s="252">
        <v>2084</v>
      </c>
      <c r="CQ39" s="252">
        <v>2085</v>
      </c>
      <c r="CR39" s="252">
        <v>2086</v>
      </c>
      <c r="CS39" s="252">
        <v>2087</v>
      </c>
      <c r="CT39" s="252">
        <v>2088</v>
      </c>
      <c r="CU39" s="252">
        <v>2089</v>
      </c>
      <c r="CV39" s="252">
        <v>2090</v>
      </c>
      <c r="CW39" s="252">
        <v>2091</v>
      </c>
      <c r="CX39" s="252">
        <v>2092</v>
      </c>
      <c r="CY39" s="252">
        <v>2093</v>
      </c>
      <c r="CZ39" s="252">
        <v>2094</v>
      </c>
      <c r="DA39" s="252">
        <v>2095</v>
      </c>
      <c r="DB39" s="252">
        <v>2096</v>
      </c>
      <c r="DC39" s="252">
        <v>2097</v>
      </c>
      <c r="DD39" s="252">
        <v>2098</v>
      </c>
      <c r="DE39" s="252">
        <v>2099</v>
      </c>
      <c r="DF39" s="7"/>
      <c r="DG39" s="7"/>
      <c r="DH39" s="7"/>
      <c r="DI39" s="7"/>
      <c r="DJ39" s="7"/>
      <c r="DK39" s="7"/>
      <c r="DL39" s="7"/>
      <c r="DM39" s="7"/>
      <c r="DN39" s="7"/>
      <c r="DO39" s="7"/>
      <c r="DP39" s="7"/>
      <c r="DQ39" s="7"/>
      <c r="DR39" s="7"/>
      <c r="DS39" s="7"/>
      <c r="DT39" s="7"/>
      <c r="DU39" s="7"/>
    </row>
    <row r="40" spans="1:125" x14ac:dyDescent="0.25">
      <c r="A40" s="142" t="s">
        <v>247</v>
      </c>
      <c r="B40" s="143">
        <v>2695122</v>
      </c>
      <c r="C40" s="144">
        <v>43.881071861289698</v>
      </c>
      <c r="D40" s="145">
        <v>0</v>
      </c>
      <c r="E40" s="163"/>
      <c r="F40" s="146"/>
      <c r="G40" s="155">
        <v>93416.476180011974</v>
      </c>
      <c r="H40" s="302">
        <v>1</v>
      </c>
      <c r="I40" s="148"/>
      <c r="J40" s="158">
        <v>53.644118211991</v>
      </c>
      <c r="K40" s="158">
        <v>52.602460999759998</v>
      </c>
      <c r="L40" s="158">
        <v>56.099601415298999</v>
      </c>
      <c r="M40" s="158">
        <v>55.605990227024002</v>
      </c>
      <c r="N40" s="158">
        <v>54.282147409617998</v>
      </c>
      <c r="O40" s="158">
        <v>50.392620681334002</v>
      </c>
      <c r="P40" s="158">
        <v>48.507600996511997</v>
      </c>
      <c r="Q40" s="158">
        <v>46.406293376836999</v>
      </c>
      <c r="R40" s="153">
        <v>43.025370294534</v>
      </c>
      <c r="S40" s="153">
        <v>38.497400207148999</v>
      </c>
      <c r="T40" s="153">
        <v>38.923919186489002</v>
      </c>
      <c r="U40" s="153">
        <v>40.086529259201001</v>
      </c>
      <c r="V40" s="159">
        <v>38.827360263444</v>
      </c>
      <c r="W40" s="159">
        <v>39.490880874303002</v>
      </c>
      <c r="X40" s="160">
        <v>40.135913566724</v>
      </c>
      <c r="Y40" s="160">
        <v>39.847412929268998</v>
      </c>
      <c r="Z40" s="153">
        <v>39.096540024253997</v>
      </c>
      <c r="AA40" s="153">
        <v>38.470718488209997</v>
      </c>
      <c r="AB40" s="153">
        <v>37.539891882862001</v>
      </c>
      <c r="AC40" s="153">
        <v>37.408291830309999</v>
      </c>
      <c r="AD40" s="282">
        <v>36.515059891054001</v>
      </c>
      <c r="AE40" s="295">
        <v>37.517279979164996</v>
      </c>
      <c r="AF40" s="284">
        <v>35.520243030663003</v>
      </c>
      <c r="AG40" s="285"/>
      <c r="AH40" s="205"/>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c r="CL40" s="153"/>
      <c r="CM40" s="153"/>
      <c r="CN40" s="153"/>
      <c r="CO40" s="153"/>
      <c r="CP40" s="153"/>
      <c r="CQ40" s="153"/>
      <c r="CR40" s="153"/>
      <c r="CS40" s="153"/>
      <c r="CT40" s="153"/>
      <c r="CU40" s="153"/>
      <c r="CV40" s="153"/>
      <c r="CW40" s="153"/>
      <c r="CX40" s="153"/>
      <c r="CY40" s="153"/>
      <c r="CZ40" s="153"/>
      <c r="DA40" s="153"/>
      <c r="DB40" s="153"/>
      <c r="DC40" s="153"/>
      <c r="DD40" s="153"/>
      <c r="DE40" s="153"/>
      <c r="DF40" s="102">
        <f>SUM(J40:DE40)</f>
        <v>998.44364502600581</v>
      </c>
      <c r="DG40" s="102">
        <f>DF40/23</f>
        <v>43.410593262000255</v>
      </c>
      <c r="DH40" s="7"/>
      <c r="DI40" s="7"/>
      <c r="DJ40" s="7"/>
      <c r="DK40" s="7"/>
      <c r="DL40" s="7"/>
      <c r="DM40" s="7"/>
      <c r="DN40" s="7"/>
      <c r="DO40" s="7"/>
      <c r="DP40" s="7"/>
      <c r="DQ40" s="7"/>
      <c r="DR40" s="7"/>
      <c r="DS40" s="7"/>
      <c r="DT40" s="7"/>
      <c r="DU40" s="7"/>
    </row>
    <row r="41" spans="1:125" x14ac:dyDescent="0.25">
      <c r="A41" s="103"/>
      <c r="B41" s="286"/>
      <c r="C41" s="286"/>
      <c r="D41" s="286"/>
      <c r="E41" s="104"/>
      <c r="F41" s="105"/>
      <c r="G41" s="286"/>
      <c r="H41" s="10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
      <c r="AH41" s="2"/>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row>
    <row r="42" spans="1:125" x14ac:dyDescent="0.25">
      <c r="A42" s="254" t="s">
        <v>57</v>
      </c>
      <c r="B42" s="252" t="s">
        <v>50</v>
      </c>
      <c r="C42" s="252" t="s">
        <v>58</v>
      </c>
      <c r="D42" s="252" t="s">
        <v>51</v>
      </c>
      <c r="E42" s="252" t="s">
        <v>52</v>
      </c>
      <c r="F42" s="252" t="s">
        <v>52</v>
      </c>
      <c r="G42" s="252" t="s">
        <v>53</v>
      </c>
      <c r="H42" s="252" t="s">
        <v>54</v>
      </c>
      <c r="I42" s="252" t="s">
        <v>55</v>
      </c>
      <c r="J42" s="252" t="s">
        <v>59</v>
      </c>
      <c r="K42" s="252" t="s">
        <v>59</v>
      </c>
      <c r="L42" s="252" t="s">
        <v>60</v>
      </c>
      <c r="M42" s="252" t="s">
        <v>60</v>
      </c>
      <c r="N42" s="252" t="s">
        <v>60</v>
      </c>
      <c r="O42" s="252" t="s">
        <v>60</v>
      </c>
      <c r="P42" s="252" t="s">
        <v>60</v>
      </c>
      <c r="Q42" s="252" t="s">
        <v>60</v>
      </c>
      <c r="R42" s="252" t="s">
        <v>60</v>
      </c>
      <c r="S42" s="252" t="s">
        <v>60</v>
      </c>
      <c r="T42" s="252" t="s">
        <v>60</v>
      </c>
      <c r="U42" s="252" t="s">
        <v>60</v>
      </c>
      <c r="V42" s="252" t="s">
        <v>60</v>
      </c>
      <c r="W42" s="252" t="s">
        <v>60</v>
      </c>
      <c r="X42" s="252" t="s">
        <v>60</v>
      </c>
      <c r="Y42" s="252" t="s">
        <v>60</v>
      </c>
      <c r="Z42" s="252" t="s">
        <v>60</v>
      </c>
      <c r="AA42" s="252" t="s">
        <v>60</v>
      </c>
      <c r="AB42" s="252" t="s">
        <v>60</v>
      </c>
      <c r="AC42" s="252" t="s">
        <v>60</v>
      </c>
      <c r="AD42" s="252" t="s">
        <v>60</v>
      </c>
      <c r="AE42" s="252" t="s">
        <v>60</v>
      </c>
      <c r="AF42" s="252" t="s">
        <v>60</v>
      </c>
      <c r="AG42" s="252" t="s">
        <v>60</v>
      </c>
      <c r="AH42" s="252" t="s">
        <v>60</v>
      </c>
      <c r="AI42" s="252" t="s">
        <v>60</v>
      </c>
      <c r="AJ42" s="252" t="s">
        <v>60</v>
      </c>
      <c r="AK42" s="252" t="s">
        <v>60</v>
      </c>
      <c r="AL42" s="252" t="s">
        <v>60</v>
      </c>
      <c r="AM42" s="252" t="s">
        <v>60</v>
      </c>
      <c r="AN42" s="252" t="s">
        <v>60</v>
      </c>
      <c r="AO42" s="252" t="s">
        <v>60</v>
      </c>
      <c r="AP42" s="252" t="s">
        <v>60</v>
      </c>
      <c r="AQ42" s="252" t="s">
        <v>60</v>
      </c>
      <c r="AR42" s="252" t="s">
        <v>60</v>
      </c>
      <c r="AS42" s="252" t="s">
        <v>60</v>
      </c>
      <c r="AT42" s="252" t="s">
        <v>60</v>
      </c>
      <c r="AU42" s="252" t="s">
        <v>60</v>
      </c>
      <c r="AV42" s="252" t="s">
        <v>60</v>
      </c>
      <c r="AW42" s="252" t="s">
        <v>60</v>
      </c>
      <c r="AX42" s="252" t="s">
        <v>60</v>
      </c>
      <c r="AY42" s="252" t="s">
        <v>60</v>
      </c>
      <c r="AZ42" s="252" t="s">
        <v>60</v>
      </c>
      <c r="BA42" s="252" t="s">
        <v>60</v>
      </c>
      <c r="BB42" s="252" t="s">
        <v>60</v>
      </c>
      <c r="BC42" s="252" t="s">
        <v>60</v>
      </c>
      <c r="BD42" s="252" t="s">
        <v>60</v>
      </c>
      <c r="BE42" s="252" t="s">
        <v>60</v>
      </c>
      <c r="BF42" s="252" t="s">
        <v>60</v>
      </c>
      <c r="BG42" s="252" t="s">
        <v>60</v>
      </c>
      <c r="BH42" s="252" t="s">
        <v>60</v>
      </c>
      <c r="BI42" s="252" t="s">
        <v>60</v>
      </c>
      <c r="BJ42" s="252" t="s">
        <v>60</v>
      </c>
      <c r="BK42" s="252" t="s">
        <v>60</v>
      </c>
      <c r="BL42" s="252" t="s">
        <v>60</v>
      </c>
      <c r="BM42" s="252" t="s">
        <v>60</v>
      </c>
      <c r="BN42" s="252" t="s">
        <v>60</v>
      </c>
      <c r="BO42" s="252" t="s">
        <v>60</v>
      </c>
      <c r="BP42" s="252" t="s">
        <v>60</v>
      </c>
      <c r="BQ42" s="252" t="s">
        <v>60</v>
      </c>
      <c r="BR42" s="252" t="s">
        <v>60</v>
      </c>
      <c r="BS42" s="252" t="s">
        <v>60</v>
      </c>
      <c r="BT42" s="252" t="s">
        <v>60</v>
      </c>
      <c r="BU42" s="252" t="s">
        <v>60</v>
      </c>
      <c r="BV42" s="252" t="s">
        <v>60</v>
      </c>
      <c r="BW42" s="252" t="s">
        <v>60</v>
      </c>
      <c r="BX42" s="252" t="s">
        <v>60</v>
      </c>
      <c r="BY42" s="252" t="s">
        <v>60</v>
      </c>
      <c r="BZ42" s="252" t="s">
        <v>60</v>
      </c>
      <c r="CA42" s="252" t="s">
        <v>60</v>
      </c>
      <c r="CB42" s="252" t="s">
        <v>60</v>
      </c>
      <c r="CC42" s="252" t="s">
        <v>60</v>
      </c>
      <c r="CD42" s="252" t="s">
        <v>60</v>
      </c>
      <c r="CE42" s="252" t="s">
        <v>60</v>
      </c>
      <c r="CF42" s="252" t="s">
        <v>60</v>
      </c>
      <c r="CG42" s="252" t="s">
        <v>60</v>
      </c>
      <c r="CH42" s="252" t="s">
        <v>60</v>
      </c>
      <c r="CI42" s="252" t="s">
        <v>60</v>
      </c>
      <c r="CJ42" s="252" t="s">
        <v>60</v>
      </c>
      <c r="CK42" s="252" t="s">
        <v>60</v>
      </c>
      <c r="CL42" s="252" t="s">
        <v>60</v>
      </c>
      <c r="CM42" s="252" t="s">
        <v>60</v>
      </c>
      <c r="CN42" s="252" t="s">
        <v>60</v>
      </c>
      <c r="CO42" s="252" t="s">
        <v>60</v>
      </c>
      <c r="CP42" s="252" t="s">
        <v>60</v>
      </c>
      <c r="CQ42" s="252" t="s">
        <v>60</v>
      </c>
      <c r="CR42" s="252" t="s">
        <v>60</v>
      </c>
      <c r="CS42" s="252" t="s">
        <v>60</v>
      </c>
      <c r="CT42" s="252" t="s">
        <v>60</v>
      </c>
      <c r="CU42" s="252" t="s">
        <v>60</v>
      </c>
      <c r="CV42" s="252" t="s">
        <v>60</v>
      </c>
      <c r="CW42" s="252" t="s">
        <v>60</v>
      </c>
      <c r="CX42" s="252" t="s">
        <v>60</v>
      </c>
      <c r="CY42" s="252" t="s">
        <v>60</v>
      </c>
      <c r="CZ42" s="252" t="s">
        <v>60</v>
      </c>
      <c r="DA42" s="252" t="s">
        <v>60</v>
      </c>
      <c r="DB42" s="252" t="s">
        <v>60</v>
      </c>
      <c r="DC42" s="252" t="s">
        <v>60</v>
      </c>
      <c r="DD42" s="252" t="s">
        <v>60</v>
      </c>
      <c r="DE42" s="252" t="s">
        <v>60</v>
      </c>
      <c r="DF42" s="252" t="s">
        <v>61</v>
      </c>
      <c r="DG42" s="252" t="s">
        <v>62</v>
      </c>
      <c r="DH42" s="7"/>
      <c r="DI42" s="7"/>
      <c r="DJ42" s="7"/>
      <c r="DK42" s="7"/>
      <c r="DL42" s="7"/>
      <c r="DM42" s="7"/>
      <c r="DN42" s="7"/>
      <c r="DO42" s="7"/>
      <c r="DP42" s="7"/>
      <c r="DQ42" s="7"/>
      <c r="DR42" s="7"/>
      <c r="DS42" s="7"/>
      <c r="DT42" s="7"/>
      <c r="DU42" s="7"/>
    </row>
    <row r="43" spans="1:125" x14ac:dyDescent="0.25">
      <c r="A43" s="225" t="s">
        <v>63</v>
      </c>
      <c r="B43" s="252">
        <v>2022</v>
      </c>
      <c r="C43" s="252" t="s">
        <v>10</v>
      </c>
      <c r="D43" s="252" t="s">
        <v>297</v>
      </c>
      <c r="E43" s="252" t="s">
        <v>64</v>
      </c>
      <c r="F43" s="252" t="s">
        <v>290</v>
      </c>
      <c r="G43" s="252" t="s">
        <v>290</v>
      </c>
      <c r="H43" s="252" t="s">
        <v>292</v>
      </c>
      <c r="I43" s="252" t="s">
        <v>65</v>
      </c>
      <c r="J43" s="252">
        <v>2000</v>
      </c>
      <c r="K43" s="252">
        <v>2001</v>
      </c>
      <c r="L43" s="252">
        <v>2002</v>
      </c>
      <c r="M43" s="252">
        <v>2003</v>
      </c>
      <c r="N43" s="252">
        <v>2004</v>
      </c>
      <c r="O43" s="252">
        <v>2005</v>
      </c>
      <c r="P43" s="252">
        <v>2006</v>
      </c>
      <c r="Q43" s="252">
        <v>2007</v>
      </c>
      <c r="R43" s="252">
        <v>2008</v>
      </c>
      <c r="S43" s="252">
        <v>2009</v>
      </c>
      <c r="T43" s="252">
        <v>2010</v>
      </c>
      <c r="U43" s="252">
        <v>2011</v>
      </c>
      <c r="V43" s="252">
        <v>2012</v>
      </c>
      <c r="W43" s="252">
        <v>2013</v>
      </c>
      <c r="X43" s="252">
        <v>2014</v>
      </c>
      <c r="Y43" s="252">
        <v>2015</v>
      </c>
      <c r="Z43" s="252">
        <v>2016</v>
      </c>
      <c r="AA43" s="252">
        <v>2017</v>
      </c>
      <c r="AB43" s="252">
        <v>2018</v>
      </c>
      <c r="AC43" s="252">
        <v>2019</v>
      </c>
      <c r="AD43" s="252">
        <v>2020</v>
      </c>
      <c r="AE43" s="252">
        <v>2021</v>
      </c>
      <c r="AF43" s="252">
        <v>2022</v>
      </c>
      <c r="AG43" s="252">
        <v>2023</v>
      </c>
      <c r="AH43" s="252">
        <v>2024</v>
      </c>
      <c r="AI43" s="252">
        <v>2025</v>
      </c>
      <c r="AJ43" s="252">
        <v>2026</v>
      </c>
      <c r="AK43" s="252">
        <v>2027</v>
      </c>
      <c r="AL43" s="252">
        <v>2028</v>
      </c>
      <c r="AM43" s="252">
        <v>2029</v>
      </c>
      <c r="AN43" s="252">
        <v>2030</v>
      </c>
      <c r="AO43" s="252">
        <v>2031</v>
      </c>
      <c r="AP43" s="252">
        <v>2032</v>
      </c>
      <c r="AQ43" s="252">
        <v>2033</v>
      </c>
      <c r="AR43" s="252">
        <v>2034</v>
      </c>
      <c r="AS43" s="252">
        <v>2035</v>
      </c>
      <c r="AT43" s="252">
        <v>2036</v>
      </c>
      <c r="AU43" s="252">
        <v>2037</v>
      </c>
      <c r="AV43" s="252">
        <v>2038</v>
      </c>
      <c r="AW43" s="252">
        <v>2039</v>
      </c>
      <c r="AX43" s="252">
        <v>2040</v>
      </c>
      <c r="AY43" s="252">
        <v>2041</v>
      </c>
      <c r="AZ43" s="252">
        <v>2042</v>
      </c>
      <c r="BA43" s="252">
        <v>2043</v>
      </c>
      <c r="BB43" s="252">
        <v>2044</v>
      </c>
      <c r="BC43" s="252">
        <v>2045</v>
      </c>
      <c r="BD43" s="252">
        <v>2046</v>
      </c>
      <c r="BE43" s="252">
        <v>2047</v>
      </c>
      <c r="BF43" s="252">
        <v>2048</v>
      </c>
      <c r="BG43" s="252">
        <v>2049</v>
      </c>
      <c r="BH43" s="252">
        <v>2050</v>
      </c>
      <c r="BI43" s="252">
        <v>2051</v>
      </c>
      <c r="BJ43" s="252">
        <v>2052</v>
      </c>
      <c r="BK43" s="252">
        <v>2053</v>
      </c>
      <c r="BL43" s="252">
        <v>2054</v>
      </c>
      <c r="BM43" s="252">
        <v>2055</v>
      </c>
      <c r="BN43" s="252">
        <v>2056</v>
      </c>
      <c r="BO43" s="252">
        <v>2057</v>
      </c>
      <c r="BP43" s="252">
        <v>2058</v>
      </c>
      <c r="BQ43" s="252">
        <v>2059</v>
      </c>
      <c r="BR43" s="252">
        <v>2060</v>
      </c>
      <c r="BS43" s="252">
        <v>2061</v>
      </c>
      <c r="BT43" s="252">
        <v>2062</v>
      </c>
      <c r="BU43" s="252">
        <v>2063</v>
      </c>
      <c r="BV43" s="252">
        <v>2064</v>
      </c>
      <c r="BW43" s="252">
        <v>2065</v>
      </c>
      <c r="BX43" s="252">
        <v>2066</v>
      </c>
      <c r="BY43" s="252">
        <v>2067</v>
      </c>
      <c r="BZ43" s="252">
        <v>2068</v>
      </c>
      <c r="CA43" s="252">
        <v>2069</v>
      </c>
      <c r="CB43" s="252">
        <v>2070</v>
      </c>
      <c r="CC43" s="252">
        <v>2071</v>
      </c>
      <c r="CD43" s="252">
        <v>2072</v>
      </c>
      <c r="CE43" s="252">
        <v>2073</v>
      </c>
      <c r="CF43" s="252">
        <v>2074</v>
      </c>
      <c r="CG43" s="252">
        <v>2075</v>
      </c>
      <c r="CH43" s="252">
        <v>2076</v>
      </c>
      <c r="CI43" s="252">
        <v>2077</v>
      </c>
      <c r="CJ43" s="252">
        <v>2078</v>
      </c>
      <c r="CK43" s="252">
        <v>2079</v>
      </c>
      <c r="CL43" s="252">
        <v>2080</v>
      </c>
      <c r="CM43" s="252">
        <v>2081</v>
      </c>
      <c r="CN43" s="252">
        <v>2082</v>
      </c>
      <c r="CO43" s="252">
        <v>2083</v>
      </c>
      <c r="CP43" s="252">
        <v>2084</v>
      </c>
      <c r="CQ43" s="252">
        <v>2085</v>
      </c>
      <c r="CR43" s="252">
        <v>2086</v>
      </c>
      <c r="CS43" s="252">
        <v>2087</v>
      </c>
      <c r="CT43" s="252">
        <v>2088</v>
      </c>
      <c r="CU43" s="252">
        <v>2089</v>
      </c>
      <c r="CV43" s="252">
        <v>2090</v>
      </c>
      <c r="CW43" s="252">
        <v>2091</v>
      </c>
      <c r="CX43" s="252">
        <v>2092</v>
      </c>
      <c r="CY43" s="252">
        <v>2093</v>
      </c>
      <c r="CZ43" s="252">
        <v>2094</v>
      </c>
      <c r="DA43" s="252">
        <v>2095</v>
      </c>
      <c r="DB43" s="252">
        <v>2096</v>
      </c>
      <c r="DC43" s="252">
        <v>2097</v>
      </c>
      <c r="DD43" s="252">
        <v>2098</v>
      </c>
      <c r="DE43" s="252">
        <v>2099</v>
      </c>
      <c r="DF43" s="252"/>
      <c r="DG43" s="252"/>
      <c r="DH43" s="7"/>
      <c r="DI43" s="7"/>
      <c r="DJ43" s="7"/>
      <c r="DK43" s="7"/>
      <c r="DL43" s="7"/>
      <c r="DM43" s="7"/>
      <c r="DN43" s="7"/>
      <c r="DO43" s="7"/>
      <c r="DP43" s="7"/>
      <c r="DQ43" s="7"/>
      <c r="DR43" s="7"/>
      <c r="DS43" s="7"/>
      <c r="DT43" s="7"/>
      <c r="DU43" s="7"/>
    </row>
    <row r="44" spans="1:125" x14ac:dyDescent="0.25">
      <c r="A44" s="225" t="s">
        <v>66</v>
      </c>
      <c r="B44" s="225"/>
      <c r="C44" s="225"/>
      <c r="D44" s="225"/>
      <c r="E44" s="225"/>
      <c r="F44" s="225"/>
      <c r="G44" s="252"/>
      <c r="H44" s="225"/>
      <c r="I44" s="225"/>
      <c r="J44" s="225"/>
      <c r="K44" s="225"/>
      <c r="L44" s="225"/>
      <c r="M44" s="225"/>
      <c r="N44" s="225"/>
      <c r="O44" s="225"/>
      <c r="P44" s="225"/>
      <c r="Q44" s="225"/>
      <c r="R44" s="225"/>
      <c r="S44" s="225"/>
      <c r="T44" s="225"/>
      <c r="U44" s="255"/>
      <c r="V44" s="252"/>
      <c r="W44" s="255"/>
      <c r="X44" s="256"/>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5"/>
      <c r="BR44" s="255"/>
      <c r="BS44" s="255"/>
      <c r="BT44" s="255"/>
      <c r="BU44" s="255"/>
      <c r="BV44" s="255"/>
      <c r="BW44" s="255"/>
      <c r="BX44" s="255"/>
      <c r="BY44" s="255"/>
      <c r="BZ44" s="255"/>
      <c r="CA44" s="255"/>
      <c r="CB44" s="255"/>
      <c r="CC44" s="255"/>
      <c r="CD44" s="255"/>
      <c r="CE44" s="255"/>
      <c r="CF44" s="255"/>
      <c r="CG44" s="255"/>
      <c r="CH44" s="255"/>
      <c r="CI44" s="255"/>
      <c r="CJ44" s="255"/>
      <c r="CK44" s="255"/>
      <c r="CL44" s="255"/>
      <c r="CM44" s="255"/>
      <c r="CN44" s="255"/>
      <c r="CO44" s="255"/>
      <c r="CP44" s="255"/>
      <c r="CQ44" s="255"/>
      <c r="CR44" s="255"/>
      <c r="CS44" s="255"/>
      <c r="CT44" s="255"/>
      <c r="CU44" s="255"/>
      <c r="CV44" s="255"/>
      <c r="CW44" s="255"/>
      <c r="CX44" s="255"/>
      <c r="CY44" s="255"/>
      <c r="CZ44" s="255"/>
      <c r="DA44" s="255"/>
      <c r="DB44" s="255"/>
      <c r="DC44" s="255"/>
      <c r="DD44" s="255"/>
      <c r="DE44" s="255"/>
      <c r="DF44" s="252"/>
      <c r="DG44" s="252"/>
      <c r="DH44" s="7"/>
      <c r="DI44" s="7"/>
      <c r="DJ44" s="7"/>
      <c r="DK44" s="7"/>
      <c r="DL44" s="7"/>
      <c r="DM44" s="7"/>
      <c r="DN44" s="7"/>
      <c r="DO44" s="7"/>
      <c r="DP44" s="7"/>
      <c r="DQ44" s="7"/>
      <c r="DR44" s="7"/>
      <c r="DS44" s="7"/>
      <c r="DT44" s="7"/>
      <c r="DU44" s="7"/>
    </row>
    <row r="45" spans="1:125" x14ac:dyDescent="0.25">
      <c r="A45" s="142" t="s">
        <v>126</v>
      </c>
      <c r="B45" s="154">
        <v>2775634</v>
      </c>
      <c r="C45" s="144">
        <v>0.89861976897150486</v>
      </c>
      <c r="D45" s="145">
        <v>0.33430000000000004</v>
      </c>
      <c r="E45" s="146"/>
      <c r="F45" s="146"/>
      <c r="G45" s="155">
        <v>11832.582353999984</v>
      </c>
      <c r="H45" s="147"/>
      <c r="I45" s="148"/>
      <c r="J45" s="156">
        <v>1.0343643431459999</v>
      </c>
      <c r="K45" s="156">
        <v>1.1017051634199999</v>
      </c>
      <c r="L45" s="156">
        <v>1.2847539932111001</v>
      </c>
      <c r="M45" s="156">
        <v>1.3539080150559999</v>
      </c>
      <c r="N45" s="156">
        <v>1.4252379187149999</v>
      </c>
      <c r="O45" s="156">
        <v>1.3475693391873</v>
      </c>
      <c r="P45" s="156">
        <v>1.3540764172722</v>
      </c>
      <c r="Q45" s="156">
        <v>1.4040213311655001</v>
      </c>
      <c r="R45" s="157">
        <v>1.4025372908339999</v>
      </c>
      <c r="S45" s="157">
        <v>1.4432688536981999</v>
      </c>
      <c r="T45" s="150">
        <v>1.5502348440191001</v>
      </c>
      <c r="U45" s="150">
        <v>1.6950687273730001</v>
      </c>
      <c r="V45" s="151">
        <v>1.5531143879010001</v>
      </c>
      <c r="W45" s="151">
        <v>1.6343960130573001</v>
      </c>
      <c r="X45" s="152">
        <v>1.7468051561039999</v>
      </c>
      <c r="Y45" s="152">
        <v>1.6654116367681999</v>
      </c>
      <c r="Z45" s="153">
        <v>1.5476521507833001</v>
      </c>
      <c r="AA45" s="153">
        <v>1.8255843719128999</v>
      </c>
      <c r="AB45" s="153">
        <v>1.796971827546</v>
      </c>
      <c r="AC45" s="153">
        <v>1.6867633661514001</v>
      </c>
      <c r="AD45" s="282">
        <v>1.4625091271138999</v>
      </c>
      <c r="AE45" s="295">
        <v>1.480350797981</v>
      </c>
      <c r="AF45" s="284">
        <v>1.5222969759078999</v>
      </c>
      <c r="AG45" s="205"/>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c r="CL45" s="153"/>
      <c r="CM45" s="153"/>
      <c r="CN45" s="153"/>
      <c r="CO45" s="153"/>
      <c r="CP45" s="153"/>
      <c r="CQ45" s="153"/>
      <c r="CR45" s="153"/>
      <c r="CS45" s="153"/>
      <c r="CT45" s="153"/>
      <c r="CU45" s="153"/>
      <c r="CV45" s="153"/>
      <c r="CW45" s="153"/>
      <c r="CX45" s="153"/>
      <c r="CY45" s="153"/>
      <c r="CZ45" s="153"/>
      <c r="DA45" s="153"/>
      <c r="DB45" s="153"/>
      <c r="DC45" s="153"/>
      <c r="DD45" s="153"/>
      <c r="DE45" s="153"/>
      <c r="DF45" s="176"/>
      <c r="DG45" s="177"/>
      <c r="DH45" s="7"/>
      <c r="DI45" s="7"/>
      <c r="DJ45" s="7"/>
      <c r="DK45" s="7"/>
      <c r="DL45" s="7"/>
      <c r="DM45" s="7"/>
      <c r="DN45" s="7"/>
      <c r="DO45" s="7"/>
      <c r="DP45" s="7"/>
      <c r="DQ45" s="7"/>
      <c r="DR45" s="7"/>
      <c r="DS45" s="7"/>
      <c r="DT45" s="7"/>
      <c r="DU45" s="7"/>
    </row>
    <row r="46" spans="1:125" x14ac:dyDescent="0.25">
      <c r="A46" s="142" t="s">
        <v>160</v>
      </c>
      <c r="B46" s="154">
        <v>44903225</v>
      </c>
      <c r="C46" s="144">
        <v>2.7143338501098997</v>
      </c>
      <c r="D46" s="145">
        <v>0.03</v>
      </c>
      <c r="E46" s="146"/>
      <c r="F46" s="146"/>
      <c r="G46" s="155">
        <v>10983.987423136106</v>
      </c>
      <c r="H46" s="147"/>
      <c r="I46" s="148"/>
      <c r="J46" s="158">
        <v>2.6803858450194</v>
      </c>
      <c r="K46" s="158">
        <v>2.5947714837640001</v>
      </c>
      <c r="L46" s="158">
        <v>2.7028010111139</v>
      </c>
      <c r="M46" s="158">
        <v>2.8673315070057002</v>
      </c>
      <c r="N46" s="158">
        <v>2.8168432486124</v>
      </c>
      <c r="O46" s="158">
        <v>2.9491266599113</v>
      </c>
      <c r="P46" s="158">
        <v>3.0548804553926998</v>
      </c>
      <c r="Q46" s="158">
        <v>3.0843335527284998</v>
      </c>
      <c r="R46" s="153">
        <v>3.1731885437210998</v>
      </c>
      <c r="S46" s="153">
        <v>3.2144923472624001</v>
      </c>
      <c r="T46" s="153">
        <v>3.2218025017168999</v>
      </c>
      <c r="U46" s="153">
        <v>3.3327727048788001</v>
      </c>
      <c r="V46" s="159">
        <v>3.6541195711457002</v>
      </c>
      <c r="W46" s="159">
        <v>3.6919924392242001</v>
      </c>
      <c r="X46" s="160">
        <v>3.8853911442543998</v>
      </c>
      <c r="Y46" s="160">
        <v>4.0462023511262997</v>
      </c>
      <c r="Z46" s="153">
        <v>3.8892806315939001</v>
      </c>
      <c r="AA46" s="153">
        <v>3.9055568920435002</v>
      </c>
      <c r="AB46" s="153">
        <v>4.0571681695006001</v>
      </c>
      <c r="AC46" s="153">
        <v>4.1293232804878999</v>
      </c>
      <c r="AD46" s="282">
        <v>3.8684888768308001</v>
      </c>
      <c r="AE46" s="295">
        <v>4.0664199619063002</v>
      </c>
      <c r="AF46" s="284">
        <v>3.9717263802717002</v>
      </c>
      <c r="AG46" s="205"/>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c r="CJ46" s="153"/>
      <c r="CK46" s="153"/>
      <c r="CL46" s="153"/>
      <c r="CM46" s="153"/>
      <c r="CN46" s="153"/>
      <c r="CO46" s="153"/>
      <c r="CP46" s="153"/>
      <c r="CQ46" s="153"/>
      <c r="CR46" s="153"/>
      <c r="CS46" s="153"/>
      <c r="CT46" s="153"/>
      <c r="CU46" s="153"/>
      <c r="CV46" s="153"/>
      <c r="CW46" s="153"/>
      <c r="CX46" s="153"/>
      <c r="CY46" s="153"/>
      <c r="CZ46" s="153"/>
      <c r="DA46" s="153"/>
      <c r="DB46" s="153"/>
      <c r="DC46" s="153"/>
      <c r="DD46" s="153"/>
      <c r="DE46" s="153"/>
      <c r="DF46" s="176"/>
      <c r="DG46" s="177"/>
      <c r="DH46" s="7"/>
      <c r="DI46" s="7"/>
      <c r="DJ46" s="7"/>
      <c r="DK46" s="7"/>
      <c r="DL46" s="7"/>
      <c r="DM46" s="7"/>
      <c r="DN46" s="7"/>
      <c r="DO46" s="7"/>
      <c r="DP46" s="7"/>
      <c r="DQ46" s="7"/>
      <c r="DR46" s="7"/>
      <c r="DS46" s="7"/>
      <c r="DT46" s="7"/>
      <c r="DU46" s="7"/>
    </row>
    <row r="47" spans="1:125" x14ac:dyDescent="0.25">
      <c r="A47" s="142" t="s">
        <v>173</v>
      </c>
      <c r="B47" s="154">
        <v>46234830</v>
      </c>
      <c r="C47" s="144">
        <v>3.4016969061076905</v>
      </c>
      <c r="D47" s="145">
        <v>0.29340000000000005</v>
      </c>
      <c r="E47" s="146">
        <v>4.0740038306293525E-2</v>
      </c>
      <c r="F47" s="146">
        <v>3.2729432782324507E-2</v>
      </c>
      <c r="G47" s="155">
        <v>21508.477801498266</v>
      </c>
      <c r="H47" s="147"/>
      <c r="I47" s="148"/>
      <c r="J47" s="161">
        <v>3.6730380296420999</v>
      </c>
      <c r="K47" s="161">
        <v>3.4823847558265002</v>
      </c>
      <c r="L47" s="161">
        <v>3.2433840497595998</v>
      </c>
      <c r="M47" s="161">
        <v>3.5019688859804998</v>
      </c>
      <c r="N47" s="161">
        <v>3.8454808776623999</v>
      </c>
      <c r="O47" s="161">
        <v>3.9027134035288</v>
      </c>
      <c r="P47" s="161">
        <v>4.0923800090432003</v>
      </c>
      <c r="Q47" s="161">
        <v>4.2859419454432004</v>
      </c>
      <c r="R47" s="162">
        <v>4.3741279578699999</v>
      </c>
      <c r="S47" s="162">
        <v>4.0047041583281997</v>
      </c>
      <c r="T47" s="153">
        <v>4.2548025501752003</v>
      </c>
      <c r="U47" s="153">
        <v>4.4231412779686003</v>
      </c>
      <c r="V47" s="159">
        <v>4.4140986342690001</v>
      </c>
      <c r="W47" s="159">
        <v>4.5049275947165999</v>
      </c>
      <c r="X47" s="160">
        <v>4.3690598321755001</v>
      </c>
      <c r="Y47" s="160">
        <v>4.4625744190103998</v>
      </c>
      <c r="Z47" s="153">
        <v>4.3667215725670001</v>
      </c>
      <c r="AA47" s="153">
        <v>4.2563448653442997</v>
      </c>
      <c r="AB47" s="153">
        <v>4.1684532488384001</v>
      </c>
      <c r="AC47" s="153">
        <v>3.9365013083588001</v>
      </c>
      <c r="AD47" s="282">
        <v>3.6041466784353999</v>
      </c>
      <c r="AE47" s="295">
        <v>3.9519762796426998</v>
      </c>
      <c r="AF47" s="284">
        <v>3.9736842355381001</v>
      </c>
      <c r="AG47" s="205"/>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3"/>
      <c r="CN47" s="153"/>
      <c r="CO47" s="153"/>
      <c r="CP47" s="153"/>
      <c r="CQ47" s="153"/>
      <c r="CR47" s="153"/>
      <c r="CS47" s="153"/>
      <c r="CT47" s="153"/>
      <c r="CU47" s="153"/>
      <c r="CV47" s="153"/>
      <c r="CW47" s="153"/>
      <c r="CX47" s="153"/>
      <c r="CY47" s="153"/>
      <c r="CZ47" s="153"/>
      <c r="DA47" s="153"/>
      <c r="DB47" s="153"/>
      <c r="DC47" s="153"/>
      <c r="DD47" s="153"/>
      <c r="DE47" s="153"/>
      <c r="DF47" s="176"/>
      <c r="DG47" s="177"/>
      <c r="DH47" s="7"/>
      <c r="DI47" s="7"/>
      <c r="DJ47" s="7"/>
      <c r="DK47" s="7"/>
      <c r="DL47" s="7"/>
      <c r="DM47" s="7"/>
      <c r="DN47" s="7"/>
      <c r="DO47" s="7"/>
      <c r="DP47" s="7"/>
      <c r="DQ47" s="7"/>
      <c r="DR47" s="7"/>
      <c r="DS47" s="7"/>
      <c r="DT47" s="7"/>
      <c r="DU47" s="7"/>
    </row>
    <row r="48" spans="1:125" x14ac:dyDescent="0.25">
      <c r="A48" s="142" t="s">
        <v>241</v>
      </c>
      <c r="B48" s="154">
        <v>25978935</v>
      </c>
      <c r="C48" s="144">
        <v>16.915941040380396</v>
      </c>
      <c r="D48" s="145">
        <v>0.30379999999999996</v>
      </c>
      <c r="E48" s="163"/>
      <c r="F48" s="146"/>
      <c r="G48" s="147">
        <v>46852.135850106577</v>
      </c>
      <c r="H48" s="147">
        <v>540</v>
      </c>
      <c r="I48" s="148"/>
      <c r="J48" s="158">
        <v>18.549107895891002</v>
      </c>
      <c r="K48" s="158">
        <v>18.698646841550001</v>
      </c>
      <c r="L48" s="158">
        <v>18.923712443153999</v>
      </c>
      <c r="M48" s="158">
        <v>18.678473907257999</v>
      </c>
      <c r="N48" s="158">
        <v>19.132671878715001</v>
      </c>
      <c r="O48" s="158">
        <v>18.964352063778001</v>
      </c>
      <c r="P48" s="158">
        <v>18.950343257964001</v>
      </c>
      <c r="Q48" s="158">
        <v>19.114772540659999</v>
      </c>
      <c r="R48" s="153">
        <v>18.929707017399998</v>
      </c>
      <c r="S48" s="153">
        <v>18.845700456083001</v>
      </c>
      <c r="T48" s="153">
        <v>18.76261530695</v>
      </c>
      <c r="U48" s="153">
        <v>18.353910152541999</v>
      </c>
      <c r="V48" s="159">
        <v>18.101409154511</v>
      </c>
      <c r="W48" s="159">
        <v>17.51411262089</v>
      </c>
      <c r="X48" s="160">
        <v>16.870335053725999</v>
      </c>
      <c r="Y48" s="160">
        <v>16.915693985516999</v>
      </c>
      <c r="Z48" s="153">
        <v>17.117028436965001</v>
      </c>
      <c r="AA48" s="153">
        <v>16.991744864068998</v>
      </c>
      <c r="AB48" s="153">
        <v>16.712038894454999</v>
      </c>
      <c r="AC48" s="153">
        <v>16.464835554758</v>
      </c>
      <c r="AD48" s="282">
        <v>15.645636661298999</v>
      </c>
      <c r="AE48" s="295">
        <v>15.099240637076001</v>
      </c>
      <c r="AF48" s="284">
        <v>15.123381281665999</v>
      </c>
      <c r="AG48" s="205"/>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c r="CL48" s="153"/>
      <c r="CM48" s="153"/>
      <c r="CN48" s="153"/>
      <c r="CO48" s="153"/>
      <c r="CP48" s="153"/>
      <c r="CQ48" s="153"/>
      <c r="CR48" s="153"/>
      <c r="CS48" s="153"/>
      <c r="CT48" s="153"/>
      <c r="CU48" s="153"/>
      <c r="CV48" s="153"/>
      <c r="CW48" s="153"/>
      <c r="CX48" s="153"/>
      <c r="CY48" s="153"/>
      <c r="CZ48" s="153"/>
      <c r="DA48" s="153"/>
      <c r="DB48" s="153"/>
      <c r="DC48" s="153"/>
      <c r="DD48" s="153"/>
      <c r="DE48" s="153"/>
      <c r="DF48" s="176"/>
      <c r="DG48" s="177"/>
      <c r="DH48" s="7"/>
      <c r="DI48" s="7"/>
      <c r="DJ48" s="7"/>
      <c r="DK48" s="7"/>
      <c r="DL48" s="7"/>
      <c r="DM48" s="7"/>
      <c r="DN48" s="7"/>
      <c r="DO48" s="7"/>
      <c r="DP48" s="7"/>
      <c r="DQ48" s="7"/>
      <c r="DR48" s="7"/>
      <c r="DS48" s="7"/>
      <c r="DT48" s="7"/>
      <c r="DU48" s="7"/>
    </row>
    <row r="49" spans="1:125" x14ac:dyDescent="0.25">
      <c r="A49" s="142" t="s">
        <v>212</v>
      </c>
      <c r="B49" s="154">
        <v>9042528</v>
      </c>
      <c r="C49" s="144">
        <v>8.1124771043401296</v>
      </c>
      <c r="D49" s="145">
        <v>0.2747</v>
      </c>
      <c r="E49" s="163"/>
      <c r="F49" s="146"/>
      <c r="G49" s="147">
        <v>52859.914953189145</v>
      </c>
      <c r="H49" s="147">
        <v>232</v>
      </c>
      <c r="I49" s="148"/>
      <c r="J49" s="161">
        <v>8.2732313007137996</v>
      </c>
      <c r="K49" s="161">
        <v>8.8248810143635996</v>
      </c>
      <c r="L49" s="161">
        <v>8.9700470033551998</v>
      </c>
      <c r="M49" s="161">
        <v>9.5499508243074995</v>
      </c>
      <c r="N49" s="161">
        <v>9.6661068077960994</v>
      </c>
      <c r="O49" s="161">
        <v>9.6809532143620007</v>
      </c>
      <c r="P49" s="161">
        <v>9.3811917763562995</v>
      </c>
      <c r="Q49" s="161">
        <v>9.0121759073257994</v>
      </c>
      <c r="R49" s="162">
        <v>8.9356705359883009</v>
      </c>
      <c r="S49" s="162">
        <v>8.1132136667582007</v>
      </c>
      <c r="T49" s="153">
        <v>8.7492765986390992</v>
      </c>
      <c r="U49" s="153">
        <v>8.5055470494764993</v>
      </c>
      <c r="V49" s="159">
        <v>8.0890024847098001</v>
      </c>
      <c r="W49" s="159">
        <v>8.1023139734940006</v>
      </c>
      <c r="X49" s="160">
        <v>7.6305362117959001</v>
      </c>
      <c r="Y49" s="160">
        <v>7.7496017076588997</v>
      </c>
      <c r="Z49" s="153">
        <v>7.7668205470773</v>
      </c>
      <c r="AA49" s="153">
        <v>8.0080654856520006</v>
      </c>
      <c r="AB49" s="153">
        <v>7.6506988147810997</v>
      </c>
      <c r="AC49" s="153">
        <v>7.8205255884731999</v>
      </c>
      <c r="AD49" s="282">
        <v>7.1314484015969004</v>
      </c>
      <c r="AE49" s="295">
        <v>7.4484757439955001</v>
      </c>
      <c r="AF49" s="284">
        <v>6.9351020205697997</v>
      </c>
      <c r="AG49" s="205"/>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3"/>
      <c r="CN49" s="153"/>
      <c r="CO49" s="153"/>
      <c r="CP49" s="153"/>
      <c r="CQ49" s="153"/>
      <c r="CR49" s="153"/>
      <c r="CS49" s="153"/>
      <c r="CT49" s="153"/>
      <c r="CU49" s="153"/>
      <c r="CV49" s="153"/>
      <c r="CW49" s="153"/>
      <c r="CX49" s="153"/>
      <c r="CY49" s="153"/>
      <c r="CZ49" s="153"/>
      <c r="DA49" s="153"/>
      <c r="DB49" s="153"/>
      <c r="DC49" s="153"/>
      <c r="DD49" s="153"/>
      <c r="DE49" s="153"/>
      <c r="DF49" s="176"/>
      <c r="DG49" s="177"/>
      <c r="DH49" s="7"/>
      <c r="DI49" s="7"/>
      <c r="DJ49" s="7"/>
      <c r="DK49" s="7"/>
      <c r="DL49" s="7"/>
      <c r="DM49" s="7"/>
      <c r="DN49" s="7"/>
      <c r="DO49" s="7"/>
      <c r="DP49" s="7"/>
      <c r="DQ49" s="7"/>
      <c r="DR49" s="7"/>
      <c r="DS49" s="7"/>
      <c r="DT49" s="7"/>
      <c r="DU49" s="7"/>
    </row>
    <row r="50" spans="1:125" x14ac:dyDescent="0.25">
      <c r="A50" s="142" t="s">
        <v>223</v>
      </c>
      <c r="B50" s="154">
        <v>409984</v>
      </c>
      <c r="C50" s="144">
        <v>3.7406984727551702</v>
      </c>
      <c r="D50" s="145">
        <v>6.180000000000007E-2</v>
      </c>
      <c r="E50" s="146"/>
      <c r="F50" s="146"/>
      <c r="G50" s="147">
        <v>33605.142861219567</v>
      </c>
      <c r="H50" s="147"/>
      <c r="I50" s="148"/>
      <c r="J50" s="161">
        <v>3.0663926505286998</v>
      </c>
      <c r="K50" s="161">
        <v>3.0632326749541998</v>
      </c>
      <c r="L50" s="161">
        <v>3.2302507565585001</v>
      </c>
      <c r="M50" s="161">
        <v>2.3734174197671001</v>
      </c>
      <c r="N50" s="161">
        <v>2.5388064090735001</v>
      </c>
      <c r="O50" s="161">
        <v>2.4323755638737001</v>
      </c>
      <c r="P50" s="161">
        <v>2.9678743554481</v>
      </c>
      <c r="Q50" s="161">
        <v>3.5598628928427001</v>
      </c>
      <c r="R50" s="162">
        <v>3.6188912595371998</v>
      </c>
      <c r="S50" s="162">
        <v>2.9669250132442002</v>
      </c>
      <c r="T50" s="153">
        <v>3.3257034905023999</v>
      </c>
      <c r="U50" s="153">
        <v>2.2112225905556002</v>
      </c>
      <c r="V50" s="159">
        <v>2.6873426279642998</v>
      </c>
      <c r="W50" s="159">
        <v>2.9801908727497999</v>
      </c>
      <c r="X50" s="160">
        <v>2.9363703689516001</v>
      </c>
      <c r="Y50" s="160">
        <v>2.7375992201921</v>
      </c>
      <c r="Z50" s="153">
        <v>2.9789546299143002</v>
      </c>
      <c r="AA50" s="153">
        <v>3.1786525900568998</v>
      </c>
      <c r="AB50" s="153">
        <v>3.8237381443682001</v>
      </c>
      <c r="AC50" s="153">
        <v>4.2067279645253999</v>
      </c>
      <c r="AD50" s="282">
        <v>3.5421899713528</v>
      </c>
      <c r="AE50" s="295">
        <v>3.3944630366887001</v>
      </c>
      <c r="AF50" s="284">
        <v>3.4932755669434998</v>
      </c>
      <c r="AG50" s="205"/>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153"/>
      <c r="CM50" s="153"/>
      <c r="CN50" s="153"/>
      <c r="CO50" s="153"/>
      <c r="CP50" s="153"/>
      <c r="CQ50" s="153"/>
      <c r="CR50" s="153"/>
      <c r="CS50" s="153"/>
      <c r="CT50" s="153"/>
      <c r="CU50" s="153"/>
      <c r="CV50" s="153"/>
      <c r="CW50" s="153"/>
      <c r="CX50" s="153"/>
      <c r="CY50" s="153"/>
      <c r="CZ50" s="153"/>
      <c r="DA50" s="153"/>
      <c r="DB50" s="153"/>
      <c r="DC50" s="153"/>
      <c r="DD50" s="153"/>
      <c r="DE50" s="153"/>
      <c r="DF50" s="176"/>
      <c r="DG50" s="177"/>
      <c r="DH50" s="7"/>
      <c r="DI50" s="7"/>
      <c r="DJ50" s="7"/>
      <c r="DK50" s="7"/>
      <c r="DL50" s="7"/>
      <c r="DM50" s="7"/>
      <c r="DN50" s="7"/>
      <c r="DO50" s="7"/>
      <c r="DP50" s="7"/>
      <c r="DQ50" s="7"/>
      <c r="DR50" s="7"/>
      <c r="DS50" s="7"/>
      <c r="DT50" s="7"/>
      <c r="DU50" s="7"/>
    </row>
    <row r="51" spans="1:125" x14ac:dyDescent="0.25">
      <c r="A51" s="142" t="s">
        <v>245</v>
      </c>
      <c r="B51" s="154">
        <v>1472233</v>
      </c>
      <c r="C51" s="144">
        <v>26.429621027995001</v>
      </c>
      <c r="D51" s="145">
        <v>0</v>
      </c>
      <c r="E51" s="163"/>
      <c r="F51" s="146"/>
      <c r="G51" s="147">
        <v>48414.768584824778</v>
      </c>
      <c r="H51" s="147"/>
      <c r="I51" s="148"/>
      <c r="J51" s="158">
        <v>26.710168111923998</v>
      </c>
      <c r="K51" s="158">
        <v>26.354409193548999</v>
      </c>
      <c r="L51" s="158">
        <v>26.127543400572002</v>
      </c>
      <c r="M51" s="158">
        <v>25.524668698376999</v>
      </c>
      <c r="N51" s="158">
        <v>23.981509997776001</v>
      </c>
      <c r="O51" s="158">
        <v>26.261162750160999</v>
      </c>
      <c r="P51" s="158">
        <v>26.533062309906999</v>
      </c>
      <c r="Q51" s="158">
        <v>24.937480023334999</v>
      </c>
      <c r="R51" s="153">
        <v>24.806939419991998</v>
      </c>
      <c r="S51" s="153">
        <v>23.321168501999001</v>
      </c>
      <c r="T51" s="153">
        <v>23.222575114213999</v>
      </c>
      <c r="U51" s="153">
        <v>22.673903127639001</v>
      </c>
      <c r="V51" s="159">
        <v>23.22520316081</v>
      </c>
      <c r="W51" s="159">
        <v>24.410558017229</v>
      </c>
      <c r="X51" s="160">
        <v>24.903238273183</v>
      </c>
      <c r="Y51" s="160">
        <v>24.385953823165</v>
      </c>
      <c r="Z51" s="153">
        <v>23.464069809525999</v>
      </c>
      <c r="AA51" s="153">
        <v>22.601759134049999</v>
      </c>
      <c r="AB51" s="153">
        <v>21.69692155357</v>
      </c>
      <c r="AC51" s="153">
        <v>22.484022943786002</v>
      </c>
      <c r="AD51" s="282">
        <v>21.690859293725001</v>
      </c>
      <c r="AE51" s="295">
        <v>21.687417425246998</v>
      </c>
      <c r="AF51" s="284">
        <v>21.311124751099001</v>
      </c>
      <c r="AG51" s="205"/>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3"/>
      <c r="CN51" s="153"/>
      <c r="CO51" s="153"/>
      <c r="CP51" s="153"/>
      <c r="CQ51" s="153"/>
      <c r="CR51" s="153"/>
      <c r="CS51" s="153"/>
      <c r="CT51" s="153"/>
      <c r="CU51" s="153"/>
      <c r="CV51" s="153"/>
      <c r="CW51" s="153"/>
      <c r="CX51" s="153"/>
      <c r="CY51" s="153"/>
      <c r="CZ51" s="153"/>
      <c r="DA51" s="153"/>
      <c r="DB51" s="153"/>
      <c r="DC51" s="153"/>
      <c r="DD51" s="153"/>
      <c r="DE51" s="153"/>
      <c r="DF51" s="176"/>
      <c r="DG51" s="177"/>
      <c r="DH51" s="7"/>
      <c r="DI51" s="7"/>
      <c r="DJ51" s="7"/>
      <c r="DK51" s="7"/>
      <c r="DL51" s="7"/>
      <c r="DM51" s="7"/>
      <c r="DN51" s="7"/>
      <c r="DO51" s="7"/>
      <c r="DP51" s="7"/>
      <c r="DQ51" s="7"/>
      <c r="DR51" s="7"/>
      <c r="DS51" s="7"/>
      <c r="DT51" s="7"/>
      <c r="DU51" s="7"/>
    </row>
    <row r="52" spans="1:125" x14ac:dyDescent="0.25">
      <c r="A52" s="142" t="s">
        <v>182</v>
      </c>
      <c r="B52" s="154">
        <v>281635</v>
      </c>
      <c r="C52" s="144">
        <v>2.03962242187675</v>
      </c>
      <c r="D52" s="145">
        <v>7.4599999999999944E-2</v>
      </c>
      <c r="E52" s="146"/>
      <c r="F52" s="146"/>
      <c r="G52" s="147">
        <v>15463.104629109715</v>
      </c>
      <c r="H52" s="147"/>
      <c r="I52" s="148"/>
      <c r="J52" s="158">
        <v>2.0408686430317999</v>
      </c>
      <c r="K52" s="158">
        <v>1.9859686906426</v>
      </c>
      <c r="L52" s="158">
        <v>2.0971761231019999</v>
      </c>
      <c r="M52" s="158">
        <v>2.2128776304747002</v>
      </c>
      <c r="N52" s="158">
        <v>2.2026545066023999</v>
      </c>
      <c r="O52" s="158">
        <v>2.2365857104994999</v>
      </c>
      <c r="P52" s="158">
        <v>2.3672044432600998</v>
      </c>
      <c r="Q52" s="158">
        <v>2.2917375226547998</v>
      </c>
      <c r="R52" s="153">
        <v>2.6830006119141001</v>
      </c>
      <c r="S52" s="153">
        <v>2.6962036995826</v>
      </c>
      <c r="T52" s="153">
        <v>2.7682040241679</v>
      </c>
      <c r="U52" s="153">
        <v>2.3165959923015</v>
      </c>
      <c r="V52" s="159">
        <v>2.2493720733684999</v>
      </c>
      <c r="W52" s="159">
        <v>2.6500911764529</v>
      </c>
      <c r="X52" s="160">
        <v>2.3297925833609998</v>
      </c>
      <c r="Y52" s="160">
        <v>2.4131993679588999</v>
      </c>
      <c r="Z52" s="153">
        <v>2.5617851762770001</v>
      </c>
      <c r="AA52" s="153">
        <v>2.1036342972486999</v>
      </c>
      <c r="AB52" s="153">
        <v>2.4497530969754999</v>
      </c>
      <c r="AC52" s="153">
        <v>2.6887907705724001</v>
      </c>
      <c r="AD52" s="282">
        <v>2.3125854237931001</v>
      </c>
      <c r="AE52" s="295">
        <v>2.2622353855176001</v>
      </c>
      <c r="AF52" s="284">
        <v>2.3408675504855001</v>
      </c>
      <c r="AG52" s="205"/>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3"/>
      <c r="CN52" s="153"/>
      <c r="CO52" s="153"/>
      <c r="CP52" s="153"/>
      <c r="CQ52" s="153"/>
      <c r="CR52" s="153"/>
      <c r="CS52" s="153"/>
      <c r="CT52" s="153"/>
      <c r="CU52" s="153"/>
      <c r="CV52" s="153"/>
      <c r="CW52" s="153"/>
      <c r="CX52" s="153"/>
      <c r="CY52" s="153"/>
      <c r="CZ52" s="153"/>
      <c r="DA52" s="153"/>
      <c r="DB52" s="153"/>
      <c r="DC52" s="153"/>
      <c r="DD52" s="153"/>
      <c r="DE52" s="153"/>
      <c r="DF52" s="176"/>
      <c r="DG52" s="177"/>
      <c r="DH52" s="7"/>
      <c r="DI52" s="7"/>
      <c r="DJ52" s="7"/>
      <c r="DK52" s="7"/>
      <c r="DL52" s="7"/>
      <c r="DM52" s="7"/>
      <c r="DN52" s="7"/>
      <c r="DO52" s="7"/>
      <c r="DP52" s="7"/>
      <c r="DQ52" s="7"/>
      <c r="DR52" s="7"/>
      <c r="DS52" s="7"/>
      <c r="DT52" s="7"/>
      <c r="DU52" s="7"/>
    </row>
    <row r="53" spans="1:125" x14ac:dyDescent="0.25">
      <c r="A53" s="142" t="s">
        <v>204</v>
      </c>
      <c r="B53" s="143">
        <v>9208701</v>
      </c>
      <c r="C53" s="144">
        <v>7.337457918164441</v>
      </c>
      <c r="D53" s="145">
        <v>0.23459999999999995</v>
      </c>
      <c r="E53" s="164">
        <v>0</v>
      </c>
      <c r="F53" s="146">
        <v>9.1541237742625448E-3</v>
      </c>
      <c r="G53" s="147">
        <v>16990.572846187795</v>
      </c>
      <c r="H53" s="147"/>
      <c r="I53" s="148"/>
      <c r="J53" s="158">
        <v>5.6179509371903</v>
      </c>
      <c r="K53" s="158">
        <v>5.5289389805331997</v>
      </c>
      <c r="L53" s="158">
        <v>5.5880594850165997</v>
      </c>
      <c r="M53" s="158">
        <v>5.6904224153734999</v>
      </c>
      <c r="N53" s="158">
        <v>6.0736911461101002</v>
      </c>
      <c r="O53" s="158">
        <v>6.1945282748148998</v>
      </c>
      <c r="P53" s="158">
        <v>6.4796763003739004</v>
      </c>
      <c r="Q53" s="158">
        <v>6.3642761091243996</v>
      </c>
      <c r="R53" s="153">
        <v>6.7802297322245</v>
      </c>
      <c r="S53" s="153">
        <v>6.4674751629214997</v>
      </c>
      <c r="T53" s="153">
        <v>6.9519306808351997</v>
      </c>
      <c r="U53" s="153">
        <v>6.6217110619305002</v>
      </c>
      <c r="V53" s="159">
        <v>6.7548380279171001</v>
      </c>
      <c r="W53" s="159">
        <v>6.7680093997105999</v>
      </c>
      <c r="X53" s="160">
        <v>6.7156964339370999</v>
      </c>
      <c r="Y53" s="160">
        <v>6.2210838491654004</v>
      </c>
      <c r="Z53" s="153">
        <v>6.2184897828681001</v>
      </c>
      <c r="AA53" s="153">
        <v>6.3488889233528996</v>
      </c>
      <c r="AB53" s="153">
        <v>6.7142199724002998</v>
      </c>
      <c r="AC53" s="153">
        <v>6.4979150634413996</v>
      </c>
      <c r="AD53" s="282">
        <v>6.1700975874977999</v>
      </c>
      <c r="AE53" s="295">
        <v>6.3470757491825003</v>
      </c>
      <c r="AF53" s="284">
        <v>6.1219247174348004</v>
      </c>
      <c r="AG53" s="205"/>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3"/>
      <c r="CA53" s="153"/>
      <c r="CB53" s="153"/>
      <c r="CC53" s="153"/>
      <c r="CD53" s="153"/>
      <c r="CE53" s="153"/>
      <c r="CF53" s="153"/>
      <c r="CG53" s="153"/>
      <c r="CH53" s="153"/>
      <c r="CI53" s="153"/>
      <c r="CJ53" s="153"/>
      <c r="CK53" s="153"/>
      <c r="CL53" s="153"/>
      <c r="CM53" s="153"/>
      <c r="CN53" s="153"/>
      <c r="CO53" s="153"/>
      <c r="CP53" s="153"/>
      <c r="CQ53" s="153"/>
      <c r="CR53" s="153"/>
      <c r="CS53" s="153"/>
      <c r="CT53" s="153"/>
      <c r="CU53" s="153"/>
      <c r="CV53" s="153"/>
      <c r="CW53" s="153"/>
      <c r="CX53" s="153"/>
      <c r="CY53" s="153"/>
      <c r="CZ53" s="153"/>
      <c r="DA53" s="153"/>
      <c r="DB53" s="153"/>
      <c r="DC53" s="153"/>
      <c r="DD53" s="153"/>
      <c r="DE53" s="153"/>
      <c r="DF53" s="176"/>
      <c r="DG53" s="177"/>
      <c r="DH53" s="7"/>
      <c r="DI53" s="7"/>
      <c r="DJ53" s="7"/>
      <c r="DK53" s="7"/>
      <c r="DL53" s="7"/>
      <c r="DM53" s="7"/>
      <c r="DN53" s="7"/>
      <c r="DO53" s="7"/>
      <c r="DP53" s="7"/>
      <c r="DQ53" s="7"/>
      <c r="DR53" s="7"/>
      <c r="DS53" s="7"/>
      <c r="DT53" s="7"/>
      <c r="DU53" s="7"/>
    </row>
    <row r="54" spans="1:125" x14ac:dyDescent="0.25">
      <c r="A54" s="142" t="s">
        <v>234</v>
      </c>
      <c r="B54" s="143">
        <v>11669446</v>
      </c>
      <c r="C54" s="144">
        <v>11.974688148800499</v>
      </c>
      <c r="D54" s="145">
        <v>0.36590000000000006</v>
      </c>
      <c r="E54" s="146">
        <v>0.83273843683096693</v>
      </c>
      <c r="F54" s="146">
        <v>0.7525149828232206</v>
      </c>
      <c r="G54" s="147">
        <v>49279.596929654203</v>
      </c>
      <c r="H54" s="147">
        <v>565</v>
      </c>
      <c r="I54" s="148"/>
      <c r="J54" s="161">
        <v>12.154215121608001</v>
      </c>
      <c r="K54" s="161">
        <v>12.204090825130001</v>
      </c>
      <c r="L54" s="161">
        <v>11.432182716228001</v>
      </c>
      <c r="M54" s="161">
        <v>11.841025272608</v>
      </c>
      <c r="N54" s="161">
        <v>11.634126940303</v>
      </c>
      <c r="O54" s="161">
        <v>11.291332449421001</v>
      </c>
      <c r="P54" s="161">
        <v>10.935916892771001</v>
      </c>
      <c r="Q54" s="161">
        <v>10.559851860794</v>
      </c>
      <c r="R54" s="162">
        <v>10.606332981056999</v>
      </c>
      <c r="S54" s="162">
        <v>9.8592537279401</v>
      </c>
      <c r="T54" s="153">
        <v>10.480625356698001</v>
      </c>
      <c r="U54" s="153">
        <v>9.465442235207</v>
      </c>
      <c r="V54" s="159">
        <v>9.2726098156375993</v>
      </c>
      <c r="W54" s="159">
        <v>9.3412596377414996</v>
      </c>
      <c r="X54" s="160">
        <v>8.6876541353079997</v>
      </c>
      <c r="Y54" s="160">
        <v>9.0445352788839006</v>
      </c>
      <c r="Z54" s="153">
        <v>8.8925137798827993</v>
      </c>
      <c r="AA54" s="153">
        <v>8.6971463002505001</v>
      </c>
      <c r="AB54" s="153">
        <v>8.7084518453940003</v>
      </c>
      <c r="AC54" s="153">
        <v>8.6528354226974997</v>
      </c>
      <c r="AD54" s="282">
        <v>7.949509174029</v>
      </c>
      <c r="AE54" s="295">
        <v>8.3322305650715993</v>
      </c>
      <c r="AF54" s="284">
        <v>7.7205065918297997</v>
      </c>
      <c r="AG54" s="205"/>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c r="BW54" s="153"/>
      <c r="BX54" s="153"/>
      <c r="BY54" s="153"/>
      <c r="BZ54" s="153"/>
      <c r="CA54" s="153"/>
      <c r="CB54" s="153"/>
      <c r="CC54" s="153"/>
      <c r="CD54" s="153"/>
      <c r="CE54" s="153"/>
      <c r="CF54" s="153"/>
      <c r="CG54" s="153"/>
      <c r="CH54" s="153"/>
      <c r="CI54" s="153"/>
      <c r="CJ54" s="153"/>
      <c r="CK54" s="153"/>
      <c r="CL54" s="153"/>
      <c r="CM54" s="153"/>
      <c r="CN54" s="153"/>
      <c r="CO54" s="153"/>
      <c r="CP54" s="153"/>
      <c r="CQ54" s="153"/>
      <c r="CR54" s="153"/>
      <c r="CS54" s="153"/>
      <c r="CT54" s="153"/>
      <c r="CU54" s="153"/>
      <c r="CV54" s="153"/>
      <c r="CW54" s="153"/>
      <c r="CX54" s="153"/>
      <c r="CY54" s="153"/>
      <c r="CZ54" s="153"/>
      <c r="DA54" s="153"/>
      <c r="DB54" s="153"/>
      <c r="DC54" s="153"/>
      <c r="DD54" s="153"/>
      <c r="DE54" s="153"/>
      <c r="DF54" s="176"/>
      <c r="DG54" s="177"/>
      <c r="DH54" s="7"/>
      <c r="DI54" s="7"/>
      <c r="DJ54" s="7"/>
      <c r="DK54" s="7"/>
      <c r="DL54" s="7"/>
      <c r="DM54" s="7"/>
      <c r="DN54" s="7"/>
      <c r="DO54" s="7"/>
      <c r="DP54" s="7"/>
      <c r="DQ54" s="7"/>
      <c r="DR54" s="7"/>
      <c r="DS54" s="7"/>
      <c r="DT54" s="7"/>
      <c r="DU54" s="7"/>
    </row>
    <row r="55" spans="1:125" x14ac:dyDescent="0.25">
      <c r="A55" s="142" t="s">
        <v>144</v>
      </c>
      <c r="B55" s="143">
        <v>405272</v>
      </c>
      <c r="C55" s="144">
        <v>0.64857812701098694</v>
      </c>
      <c r="D55" s="145">
        <v>0.10010000000000005</v>
      </c>
      <c r="E55" s="163"/>
      <c r="F55" s="146"/>
      <c r="G55" s="147">
        <v>9013.4703612822705</v>
      </c>
      <c r="H55" s="147"/>
      <c r="I55" s="148"/>
      <c r="J55" s="156">
        <v>0.51283633460894995</v>
      </c>
      <c r="K55" s="156">
        <v>0.51651855350824005</v>
      </c>
      <c r="L55" s="156">
        <v>0.49292730759816999</v>
      </c>
      <c r="M55" s="156">
        <v>0.51028411971136001</v>
      </c>
      <c r="N55" s="156">
        <v>0.46189243573682998</v>
      </c>
      <c r="O55" s="156">
        <v>0.49261881807741997</v>
      </c>
      <c r="P55" s="156">
        <v>0.54403582296590003</v>
      </c>
      <c r="Q55" s="156">
        <v>0.52169031855073</v>
      </c>
      <c r="R55" s="157">
        <v>0.49027555372430998</v>
      </c>
      <c r="S55" s="157">
        <v>0.58056216134577998</v>
      </c>
      <c r="T55" s="150">
        <v>0.67171561475207997</v>
      </c>
      <c r="U55" s="150">
        <v>0.43020240926392</v>
      </c>
      <c r="V55" s="151">
        <v>0.47382182156042002</v>
      </c>
      <c r="W55" s="151">
        <v>0.61220414832169001</v>
      </c>
      <c r="X55" s="152">
        <v>0.57168753207186995</v>
      </c>
      <c r="Y55" s="152">
        <v>0.64744356362925004</v>
      </c>
      <c r="Z55" s="153">
        <v>0.66167162160255999</v>
      </c>
      <c r="AA55" s="153">
        <v>0.69088814010034005</v>
      </c>
      <c r="AB55" s="153">
        <v>0.63746333428280999</v>
      </c>
      <c r="AC55" s="153">
        <v>0.65786451534597001</v>
      </c>
      <c r="AD55" s="282">
        <v>0.5522450910858</v>
      </c>
      <c r="AE55" s="295">
        <v>0.62536208352210998</v>
      </c>
      <c r="AF55" s="284">
        <v>0.65080949646396002</v>
      </c>
      <c r="AG55" s="205"/>
      <c r="AH55" s="153"/>
      <c r="AI55" s="153"/>
      <c r="AJ55" s="153"/>
      <c r="AK55" s="153"/>
      <c r="AL55" s="153"/>
      <c r="AM55" s="153"/>
      <c r="AN55" s="153"/>
      <c r="AO55" s="153"/>
      <c r="AP55" s="153"/>
      <c r="AQ55" s="153"/>
      <c r="AR55" s="153"/>
      <c r="AS55" s="153"/>
      <c r="AT55" s="153"/>
      <c r="AU55" s="153"/>
      <c r="AV55" s="153"/>
      <c r="AW55" s="153"/>
      <c r="AX55" s="153"/>
      <c r="AY55" s="153"/>
      <c r="AZ55" s="153"/>
      <c r="BA55" s="153"/>
      <c r="BB55" s="153"/>
      <c r="BC55" s="153"/>
      <c r="BD55" s="153"/>
      <c r="BE55" s="153"/>
      <c r="BF55" s="153"/>
      <c r="BG55" s="153"/>
      <c r="BH55" s="153"/>
      <c r="BI55" s="153"/>
      <c r="BJ55" s="153"/>
      <c r="BK55" s="153"/>
      <c r="BL55" s="153"/>
      <c r="BM55" s="153"/>
      <c r="BN55" s="153"/>
      <c r="BO55" s="153"/>
      <c r="BP55" s="153"/>
      <c r="BQ55" s="153"/>
      <c r="BR55" s="153"/>
      <c r="BS55" s="153"/>
      <c r="BT55" s="153"/>
      <c r="BU55" s="153"/>
      <c r="BV55" s="153"/>
      <c r="BW55" s="153"/>
      <c r="BX55" s="153"/>
      <c r="BY55" s="153"/>
      <c r="BZ55" s="153"/>
      <c r="CA55" s="153"/>
      <c r="CB55" s="153"/>
      <c r="CC55" s="153"/>
      <c r="CD55" s="153"/>
      <c r="CE55" s="153"/>
      <c r="CF55" s="153"/>
      <c r="CG55" s="153"/>
      <c r="CH55" s="153"/>
      <c r="CI55" s="153"/>
      <c r="CJ55" s="153"/>
      <c r="CK55" s="153"/>
      <c r="CL55" s="153"/>
      <c r="CM55" s="153"/>
      <c r="CN55" s="153"/>
      <c r="CO55" s="153"/>
      <c r="CP55" s="153"/>
      <c r="CQ55" s="153"/>
      <c r="CR55" s="153"/>
      <c r="CS55" s="153"/>
      <c r="CT55" s="153"/>
      <c r="CU55" s="153"/>
      <c r="CV55" s="153"/>
      <c r="CW55" s="153"/>
      <c r="CX55" s="153"/>
      <c r="CY55" s="153"/>
      <c r="CZ55" s="153"/>
      <c r="DA55" s="153"/>
      <c r="DB55" s="153"/>
      <c r="DC55" s="153"/>
      <c r="DD55" s="153"/>
      <c r="DE55" s="153"/>
      <c r="DF55" s="176"/>
      <c r="DG55" s="177"/>
      <c r="DH55" s="7"/>
      <c r="DI55" s="7"/>
      <c r="DJ55" s="7"/>
      <c r="DK55" s="7"/>
      <c r="DL55" s="7"/>
      <c r="DM55" s="7"/>
      <c r="DN55" s="7"/>
      <c r="DO55" s="7"/>
      <c r="DP55" s="7"/>
      <c r="DQ55" s="7"/>
      <c r="DR55" s="7"/>
      <c r="DS55" s="7"/>
      <c r="DT55" s="7"/>
      <c r="DU55" s="7"/>
    </row>
    <row r="56" spans="1:125" x14ac:dyDescent="0.25">
      <c r="A56" s="142" t="s">
        <v>134</v>
      </c>
      <c r="B56" s="143">
        <v>12224110</v>
      </c>
      <c r="C56" s="144">
        <v>1.0996599029716609</v>
      </c>
      <c r="D56" s="145">
        <v>0.20489999999999994</v>
      </c>
      <c r="E56" s="163"/>
      <c r="F56" s="146"/>
      <c r="G56" s="147">
        <v>7317.6411865058772</v>
      </c>
      <c r="H56" s="147"/>
      <c r="I56" s="148"/>
      <c r="J56" s="149">
        <v>0.97174127106982</v>
      </c>
      <c r="K56" s="149">
        <v>0.91960139655963002</v>
      </c>
      <c r="L56" s="149">
        <v>0.96456912561368002</v>
      </c>
      <c r="M56" s="149">
        <v>1.0110879292793</v>
      </c>
      <c r="N56" s="149">
        <v>1.0466919526458001</v>
      </c>
      <c r="O56" s="149">
        <v>1.0825007792779</v>
      </c>
      <c r="P56" s="149">
        <v>1.1535722125359</v>
      </c>
      <c r="Q56" s="149">
        <v>1.2630411719100001</v>
      </c>
      <c r="R56" s="150">
        <v>1.328059237855</v>
      </c>
      <c r="S56" s="150">
        <v>1.3932560624924</v>
      </c>
      <c r="T56" s="150">
        <v>1.4828840934592</v>
      </c>
      <c r="U56" s="150">
        <v>1.5877748644373</v>
      </c>
      <c r="V56" s="151">
        <v>1.6573312097343</v>
      </c>
      <c r="W56" s="151">
        <v>1.7330245648153999</v>
      </c>
      <c r="X56" s="152">
        <v>1.828126848553</v>
      </c>
      <c r="Y56" s="152">
        <v>1.8494184400224001</v>
      </c>
      <c r="Z56" s="153">
        <v>1.9543435144162999</v>
      </c>
      <c r="AA56" s="153">
        <v>1.9588104134411</v>
      </c>
      <c r="AB56" s="153">
        <v>1.9482575912799001</v>
      </c>
      <c r="AC56" s="153">
        <v>1.9218779477564001</v>
      </c>
      <c r="AD56" s="282">
        <v>1.5991510244853</v>
      </c>
      <c r="AE56" s="295">
        <v>1.8676787915215001</v>
      </c>
      <c r="AF56" s="284">
        <v>1.8496904276613</v>
      </c>
      <c r="AG56" s="205"/>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53"/>
      <c r="BE56" s="153"/>
      <c r="BF56" s="153"/>
      <c r="BG56" s="153"/>
      <c r="BH56" s="153"/>
      <c r="BI56" s="153"/>
      <c r="BJ56" s="153"/>
      <c r="BK56" s="153"/>
      <c r="BL56" s="153"/>
      <c r="BM56" s="153"/>
      <c r="BN56" s="153"/>
      <c r="BO56" s="153"/>
      <c r="BP56" s="153"/>
      <c r="BQ56" s="153"/>
      <c r="BR56" s="153"/>
      <c r="BS56" s="153"/>
      <c r="BT56" s="153"/>
      <c r="BU56" s="153"/>
      <c r="BV56" s="153"/>
      <c r="BW56" s="153"/>
      <c r="BX56" s="153"/>
      <c r="BY56" s="153"/>
      <c r="BZ56" s="153"/>
      <c r="CA56" s="153"/>
      <c r="CB56" s="153"/>
      <c r="CC56" s="153"/>
      <c r="CD56" s="153"/>
      <c r="CE56" s="153"/>
      <c r="CF56" s="153"/>
      <c r="CG56" s="153"/>
      <c r="CH56" s="153"/>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3"/>
      <c r="DF56" s="176"/>
      <c r="DG56" s="177"/>
      <c r="DH56" s="7"/>
      <c r="DI56" s="7"/>
      <c r="DJ56" s="7"/>
      <c r="DK56" s="7"/>
      <c r="DL56" s="7"/>
      <c r="DM56" s="7"/>
      <c r="DN56" s="7"/>
      <c r="DO56" s="7"/>
      <c r="DP56" s="7"/>
      <c r="DQ56" s="7"/>
      <c r="DR56" s="7"/>
      <c r="DS56" s="7"/>
      <c r="DT56" s="7"/>
      <c r="DU56" s="7"/>
    </row>
    <row r="57" spans="1:125" x14ac:dyDescent="0.25">
      <c r="A57" s="142" t="s">
        <v>163</v>
      </c>
      <c r="B57" s="143">
        <v>3233526</v>
      </c>
      <c r="C57" s="144">
        <v>2.8778629691280444</v>
      </c>
      <c r="D57" s="145">
        <v>0.30829999999999996</v>
      </c>
      <c r="E57" s="163"/>
      <c r="F57" s="146"/>
      <c r="G57" s="147">
        <v>12636.084750013253</v>
      </c>
      <c r="H57" s="147"/>
      <c r="I57" s="148"/>
      <c r="J57" s="161">
        <v>3.7896747602629</v>
      </c>
      <c r="K57" s="161">
        <v>3.7358066911806</v>
      </c>
      <c r="L57" s="161">
        <v>3.9251520353826002</v>
      </c>
      <c r="M57" s="161">
        <v>4.0173038730083004</v>
      </c>
      <c r="N57" s="161">
        <v>4.2377830003595998</v>
      </c>
      <c r="O57" s="161">
        <v>4.4516452678493001</v>
      </c>
      <c r="P57" s="161">
        <v>4.9419234703560004</v>
      </c>
      <c r="Q57" s="161">
        <v>5.2229969107520002</v>
      </c>
      <c r="R57" s="162">
        <v>5.7492920383625998</v>
      </c>
      <c r="S57" s="162">
        <v>5.7764275137840002</v>
      </c>
      <c r="T57" s="153">
        <v>5.9593698956454002</v>
      </c>
      <c r="U57" s="153">
        <v>6.8394524421162997</v>
      </c>
      <c r="V57" s="159">
        <v>6.3844200098229997</v>
      </c>
      <c r="W57" s="159">
        <v>6.4349108454930004</v>
      </c>
      <c r="X57" s="160">
        <v>5.8304214910954002</v>
      </c>
      <c r="Y57" s="160">
        <v>5.8892335007790999</v>
      </c>
      <c r="Z57" s="153">
        <v>6.6790211261049999</v>
      </c>
      <c r="AA57" s="153">
        <v>6.8338780473086</v>
      </c>
      <c r="AB57" s="153">
        <v>6.8666746489137998</v>
      </c>
      <c r="AC57" s="153">
        <v>6.4513545418028002</v>
      </c>
      <c r="AD57" s="282">
        <v>6.4396979994562997</v>
      </c>
      <c r="AE57" s="295">
        <v>6.2391886017995999</v>
      </c>
      <c r="AF57" s="284">
        <v>6.2630332078468003</v>
      </c>
      <c r="AG57" s="205"/>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3"/>
      <c r="BX57" s="153"/>
      <c r="BY57" s="153"/>
      <c r="BZ57" s="153"/>
      <c r="CA57" s="153"/>
      <c r="CB57" s="153"/>
      <c r="CC57" s="153"/>
      <c r="CD57" s="153"/>
      <c r="CE57" s="153"/>
      <c r="CF57" s="153"/>
      <c r="CG57" s="153"/>
      <c r="CH57" s="153"/>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3"/>
      <c r="DF57" s="176"/>
      <c r="DG57" s="177"/>
      <c r="DH57" s="7"/>
      <c r="DI57" s="7"/>
      <c r="DJ57" s="7"/>
      <c r="DK57" s="7"/>
      <c r="DL57" s="7"/>
      <c r="DM57" s="7"/>
      <c r="DN57" s="7"/>
      <c r="DO57" s="7"/>
      <c r="DP57" s="7"/>
      <c r="DQ57" s="7"/>
      <c r="DR57" s="7"/>
      <c r="DS57" s="7"/>
      <c r="DT57" s="7"/>
      <c r="DU57" s="7"/>
    </row>
    <row r="58" spans="1:125" x14ac:dyDescent="0.25">
      <c r="A58" s="142" t="s">
        <v>152</v>
      </c>
      <c r="B58" s="143">
        <v>2630296</v>
      </c>
      <c r="C58" s="144">
        <v>2.1325967979487004</v>
      </c>
      <c r="D58" s="145">
        <v>0.17349999999999993</v>
      </c>
      <c r="E58" s="163"/>
      <c r="F58" s="146"/>
      <c r="G58" s="147">
        <v>13913.769399366451</v>
      </c>
      <c r="H58" s="147"/>
      <c r="I58" s="148"/>
      <c r="J58" s="158">
        <v>2.3717763427756999</v>
      </c>
      <c r="K58" s="158">
        <v>2.2538443934632002</v>
      </c>
      <c r="L58" s="158">
        <v>2.3455004020938999</v>
      </c>
      <c r="M58" s="158">
        <v>2.2916737513625001</v>
      </c>
      <c r="N58" s="158">
        <v>2.2155744020205002</v>
      </c>
      <c r="O58" s="158">
        <v>2.3656537067094998</v>
      </c>
      <c r="P58" s="158">
        <v>2.2354622803374</v>
      </c>
      <c r="Q58" s="158">
        <v>2.3167674462106</v>
      </c>
      <c r="R58" s="153">
        <v>2.3165858812967999</v>
      </c>
      <c r="S58" s="153">
        <v>2.1490917892561998</v>
      </c>
      <c r="T58" s="153">
        <v>1.7130638521457999</v>
      </c>
      <c r="U58" s="153">
        <v>1.9852931095990001</v>
      </c>
      <c r="V58" s="159">
        <v>1.6785663917889</v>
      </c>
      <c r="W58" s="159">
        <v>2.5887251148649</v>
      </c>
      <c r="X58" s="160">
        <v>3.2897396014506999</v>
      </c>
      <c r="Y58" s="160">
        <v>3.2055833537721998</v>
      </c>
      <c r="Z58" s="153">
        <v>2.9987018027703001</v>
      </c>
      <c r="AA58" s="153">
        <v>3.2464348571645001</v>
      </c>
      <c r="AB58" s="153">
        <v>3.5135317154586998</v>
      </c>
      <c r="AC58" s="153">
        <v>3.0897182387536</v>
      </c>
      <c r="AD58" s="282">
        <v>2.5233958850445002</v>
      </c>
      <c r="AE58" s="295">
        <v>2.7447884259849999</v>
      </c>
      <c r="AF58" s="284">
        <v>3.2907541812754002</v>
      </c>
      <c r="AG58" s="205"/>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3"/>
      <c r="BR58" s="153"/>
      <c r="BS58" s="153"/>
      <c r="BT58" s="153"/>
      <c r="BU58" s="153"/>
      <c r="BV58" s="153"/>
      <c r="BW58" s="153"/>
      <c r="BX58" s="153"/>
      <c r="BY58" s="153"/>
      <c r="BZ58" s="153"/>
      <c r="CA58" s="153"/>
      <c r="CB58" s="153"/>
      <c r="CC58" s="153"/>
      <c r="CD58" s="153"/>
      <c r="CE58" s="153"/>
      <c r="CF58" s="153"/>
      <c r="CG58" s="153"/>
      <c r="CH58" s="153"/>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3"/>
      <c r="DF58" s="176"/>
      <c r="DG58" s="177"/>
      <c r="DH58" s="7"/>
      <c r="DI58" s="7"/>
      <c r="DJ58" s="7"/>
      <c r="DK58" s="7"/>
      <c r="DL58" s="7"/>
      <c r="DM58" s="7"/>
      <c r="DN58" s="7"/>
      <c r="DO58" s="7"/>
      <c r="DP58" s="7"/>
      <c r="DQ58" s="7"/>
      <c r="DR58" s="7"/>
      <c r="DS58" s="7"/>
      <c r="DT58" s="7"/>
      <c r="DU58" s="7"/>
    </row>
    <row r="59" spans="1:125" x14ac:dyDescent="0.25">
      <c r="A59" s="142" t="s">
        <v>148</v>
      </c>
      <c r="B59" s="143">
        <v>215313498</v>
      </c>
      <c r="C59" s="144">
        <v>1.6535859180105601</v>
      </c>
      <c r="D59" s="145">
        <v>0.24799999999999997</v>
      </c>
      <c r="E59" s="146">
        <v>2.5804981796968369E-3</v>
      </c>
      <c r="F59" s="146">
        <v>1.3641852824007939E-2</v>
      </c>
      <c r="G59" s="147">
        <v>14173.52069096014</v>
      </c>
      <c r="H59" s="147">
        <v>12</v>
      </c>
      <c r="I59" s="148"/>
      <c r="J59" s="156">
        <v>1.9650842684258001</v>
      </c>
      <c r="K59" s="156">
        <v>1.9558048889690001</v>
      </c>
      <c r="L59" s="156">
        <v>1.9323481447599999</v>
      </c>
      <c r="M59" s="156">
        <v>1.8836165088523</v>
      </c>
      <c r="N59" s="156">
        <v>1.9626000903691001</v>
      </c>
      <c r="O59" s="156">
        <v>1.9536265131132</v>
      </c>
      <c r="P59" s="156">
        <v>1.9586085638221</v>
      </c>
      <c r="Q59" s="156">
        <v>2.0366966240792999</v>
      </c>
      <c r="R59" s="157">
        <v>2.1207397337714</v>
      </c>
      <c r="S59" s="157">
        <v>1.9641230668731</v>
      </c>
      <c r="T59" s="150">
        <v>2.2174889755325</v>
      </c>
      <c r="U59" s="150">
        <v>2.3069439244373</v>
      </c>
      <c r="V59" s="151">
        <v>2.4692111424471999</v>
      </c>
      <c r="W59" s="165">
        <v>2.57089313548</v>
      </c>
      <c r="X59" s="166">
        <v>2.6694777405777002</v>
      </c>
      <c r="Y59" s="166">
        <v>2.5029626574552002</v>
      </c>
      <c r="Z59" s="153">
        <v>2.3155306175527</v>
      </c>
      <c r="AA59" s="153">
        <v>2.3543408047049001</v>
      </c>
      <c r="AB59" s="153">
        <v>2.2230215426500002</v>
      </c>
      <c r="AC59" s="153">
        <v>2.2035312870691999</v>
      </c>
      <c r="AD59" s="282">
        <v>2.0933743851736999</v>
      </c>
      <c r="AE59" s="295">
        <v>2.3390160468054999</v>
      </c>
      <c r="AF59" s="284">
        <v>2.1546298634882</v>
      </c>
      <c r="AG59" s="205"/>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c r="BW59" s="153"/>
      <c r="BX59" s="153"/>
      <c r="BY59" s="153"/>
      <c r="BZ59" s="153"/>
      <c r="CA59" s="153"/>
      <c r="CB59" s="153"/>
      <c r="CC59" s="153"/>
      <c r="CD59" s="153"/>
      <c r="CE59" s="153"/>
      <c r="CF59" s="153"/>
      <c r="CG59" s="153"/>
      <c r="CH59" s="153"/>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3"/>
      <c r="DF59" s="176"/>
      <c r="DG59" s="177"/>
      <c r="DH59" s="7"/>
      <c r="DI59" s="7"/>
      <c r="DJ59" s="7"/>
      <c r="DK59" s="7"/>
      <c r="DL59" s="7"/>
      <c r="DM59" s="7"/>
      <c r="DN59" s="7"/>
      <c r="DO59" s="7"/>
      <c r="DP59" s="7"/>
      <c r="DQ59" s="7"/>
      <c r="DR59" s="7"/>
      <c r="DS59" s="7"/>
      <c r="DT59" s="7"/>
      <c r="DU59" s="7"/>
    </row>
    <row r="60" spans="1:125" x14ac:dyDescent="0.25">
      <c r="A60" s="142" t="s">
        <v>238</v>
      </c>
      <c r="B60" s="143">
        <v>449002</v>
      </c>
      <c r="C60" s="144">
        <v>14.8644428019527</v>
      </c>
      <c r="D60" s="145">
        <v>6.7600000000000049E-2</v>
      </c>
      <c r="E60" s="163"/>
      <c r="F60" s="146"/>
      <c r="G60" s="147">
        <v>63723.991074445905</v>
      </c>
      <c r="H60" s="147"/>
      <c r="I60" s="148"/>
      <c r="J60" s="158">
        <v>14.645851764062</v>
      </c>
      <c r="K60" s="158">
        <v>14.313971877523</v>
      </c>
      <c r="L60" s="158">
        <v>13.789221841151999</v>
      </c>
      <c r="M60" s="158">
        <v>16.114180639137999</v>
      </c>
      <c r="N60" s="158">
        <v>14.631129524229999</v>
      </c>
      <c r="O60" s="158">
        <v>14.147050745981</v>
      </c>
      <c r="P60" s="158">
        <v>20.767354926955999</v>
      </c>
      <c r="Q60" s="158">
        <v>19.446969641887002</v>
      </c>
      <c r="R60" s="153">
        <v>21.183841254413998</v>
      </c>
      <c r="S60" s="153">
        <v>20.816125489209998</v>
      </c>
      <c r="T60" s="153">
        <v>18.854660913594</v>
      </c>
      <c r="U60" s="153">
        <v>19.043388348937</v>
      </c>
      <c r="V60" s="159">
        <v>18.681193515989001</v>
      </c>
      <c r="W60" s="159">
        <v>18.172682294185002</v>
      </c>
      <c r="X60" s="160">
        <v>17.496992131843999</v>
      </c>
      <c r="Y60" s="160">
        <v>15.587840062244</v>
      </c>
      <c r="Z60" s="153">
        <v>16.664877877472001</v>
      </c>
      <c r="AA60" s="153">
        <v>17.339762158258999</v>
      </c>
      <c r="AB60" s="153">
        <v>17.781554001570999</v>
      </c>
      <c r="AC60" s="153">
        <v>16.861630186286</v>
      </c>
      <c r="AD60" s="282">
        <v>21.616366139640999</v>
      </c>
      <c r="AE60" s="295">
        <v>21.853482425048998</v>
      </c>
      <c r="AF60" s="284">
        <v>20.651219827112001</v>
      </c>
      <c r="AG60" s="205"/>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3"/>
      <c r="DF60" s="176"/>
      <c r="DG60" s="177"/>
      <c r="DH60" s="7"/>
      <c r="DI60" s="7"/>
      <c r="DJ60" s="7"/>
      <c r="DK60" s="7"/>
      <c r="DL60" s="7"/>
      <c r="DM60" s="7"/>
      <c r="DN60" s="7"/>
      <c r="DO60" s="7"/>
      <c r="DP60" s="7"/>
      <c r="DQ60" s="7"/>
      <c r="DR60" s="7"/>
      <c r="DS60" s="7"/>
      <c r="DT60" s="7"/>
      <c r="DU60" s="7"/>
    </row>
    <row r="61" spans="1:125" x14ac:dyDescent="0.25">
      <c r="A61" s="142" t="s">
        <v>203</v>
      </c>
      <c r="B61" s="143">
        <v>6465097</v>
      </c>
      <c r="C61" s="144">
        <v>7.299282882558761</v>
      </c>
      <c r="D61" s="145">
        <v>0.28209999999999996</v>
      </c>
      <c r="E61" s="146">
        <v>0.36736492074703875</v>
      </c>
      <c r="F61" s="146">
        <v>0.4381316061251404</v>
      </c>
      <c r="G61" s="147">
        <v>20249.097376131293</v>
      </c>
      <c r="H61" s="302">
        <v>0.21000000000000002</v>
      </c>
      <c r="I61" s="148"/>
      <c r="J61" s="161">
        <v>6.0119699172886998</v>
      </c>
      <c r="K61" s="161">
        <v>6.3315221506816002</v>
      </c>
      <c r="L61" s="161">
        <v>6.0237938774827002</v>
      </c>
      <c r="M61" s="161">
        <v>6.8209322832817003</v>
      </c>
      <c r="N61" s="161">
        <v>6.6176191038823999</v>
      </c>
      <c r="O61" s="161">
        <v>6.8125756088526996</v>
      </c>
      <c r="P61" s="161">
        <v>7.0743405674900997</v>
      </c>
      <c r="Q61" s="161">
        <v>7.5987528638262001</v>
      </c>
      <c r="R61" s="162">
        <v>7.2442068668384003</v>
      </c>
      <c r="S61" s="162">
        <v>6.2307106831042001</v>
      </c>
      <c r="T61" s="153">
        <v>6.6759797560215999</v>
      </c>
      <c r="U61" s="153">
        <v>7.438013294368</v>
      </c>
      <c r="V61" s="159">
        <v>6.8219371790099004</v>
      </c>
      <c r="W61" s="159">
        <v>6.1114711569212998</v>
      </c>
      <c r="X61" s="160">
        <v>6.5422564807755998</v>
      </c>
      <c r="Y61" s="160">
        <v>6.9355490468339998</v>
      </c>
      <c r="Z61" s="153">
        <v>6.6042547311966002</v>
      </c>
      <c r="AA61" s="153">
        <v>6.9483871561457997</v>
      </c>
      <c r="AB61" s="153">
        <v>6.5750485809847001</v>
      </c>
      <c r="AC61" s="153">
        <v>6.3770636231706996</v>
      </c>
      <c r="AD61" s="282">
        <v>5.6713605832373997</v>
      </c>
      <c r="AE61" s="295">
        <v>6.6449873033231999</v>
      </c>
      <c r="AF61" s="284">
        <v>7.3207619456488002</v>
      </c>
      <c r="AG61" s="205"/>
      <c r="AH61" s="153"/>
      <c r="AI61" s="153"/>
      <c r="AJ61" s="153"/>
      <c r="AK61" s="153"/>
      <c r="AL61" s="153"/>
      <c r="AM61" s="153"/>
      <c r="AN61" s="153"/>
      <c r="AO61" s="153"/>
      <c r="AP61" s="153"/>
      <c r="AQ61" s="153"/>
      <c r="AR61" s="153"/>
      <c r="AS61" s="153"/>
      <c r="AT61" s="153"/>
      <c r="AU61" s="153"/>
      <c r="AV61" s="153"/>
      <c r="AW61" s="153"/>
      <c r="AX61" s="153"/>
      <c r="AY61" s="153"/>
      <c r="AZ61" s="153"/>
      <c r="BA61" s="153"/>
      <c r="BB61" s="153"/>
      <c r="BC61" s="153"/>
      <c r="BD61" s="153"/>
      <c r="BE61" s="153"/>
      <c r="BF61" s="153"/>
      <c r="BG61" s="153"/>
      <c r="BH61" s="153"/>
      <c r="BI61" s="153"/>
      <c r="BJ61" s="153"/>
      <c r="BK61" s="153"/>
      <c r="BL61" s="153"/>
      <c r="BM61" s="153"/>
      <c r="BN61" s="153"/>
      <c r="BO61" s="153"/>
      <c r="BP61" s="153"/>
      <c r="BQ61" s="153"/>
      <c r="BR61" s="153"/>
      <c r="BS61" s="153"/>
      <c r="BT61" s="153"/>
      <c r="BU61" s="153"/>
      <c r="BV61" s="153"/>
      <c r="BW61" s="153"/>
      <c r="BX61" s="153"/>
      <c r="BY61" s="153"/>
      <c r="BZ61" s="153"/>
      <c r="CA61" s="153"/>
      <c r="CB61" s="153"/>
      <c r="CC61" s="153"/>
      <c r="CD61" s="153"/>
      <c r="CE61" s="153"/>
      <c r="CF61" s="153"/>
      <c r="CG61" s="153"/>
      <c r="CH61" s="153"/>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3"/>
      <c r="DF61" s="176"/>
      <c r="DG61" s="177"/>
      <c r="DH61" s="7"/>
      <c r="DI61" s="7"/>
      <c r="DJ61" s="7"/>
      <c r="DK61" s="7"/>
      <c r="DL61" s="7"/>
      <c r="DM61" s="7"/>
      <c r="DN61" s="7"/>
      <c r="DO61" s="7"/>
      <c r="DP61" s="7"/>
      <c r="DQ61" s="7"/>
      <c r="DR61" s="7"/>
      <c r="DS61" s="7"/>
      <c r="DT61" s="7"/>
      <c r="DU61" s="7"/>
    </row>
    <row r="62" spans="1:125" x14ac:dyDescent="0.25">
      <c r="A62" s="142" t="s">
        <v>240</v>
      </c>
      <c r="B62" s="143">
        <v>38929902</v>
      </c>
      <c r="C62" s="144">
        <v>16.254562015443</v>
      </c>
      <c r="D62" s="145">
        <v>9.4300000000000064E-2</v>
      </c>
      <c r="E62" s="146">
        <v>0.56540779730244184</v>
      </c>
      <c r="F62" s="146">
        <v>0.50138664008806177</v>
      </c>
      <c r="G62" s="147">
        <v>46706.98662108586</v>
      </c>
      <c r="H62" s="147">
        <v>1998</v>
      </c>
      <c r="I62" s="148"/>
      <c r="J62" s="158">
        <v>17.662427068528999</v>
      </c>
      <c r="K62" s="158">
        <v>17.218150198794</v>
      </c>
      <c r="L62" s="158">
        <v>17.684086034871999</v>
      </c>
      <c r="M62" s="158">
        <v>18.132387599779999</v>
      </c>
      <c r="N62" s="158">
        <v>17.723778722159</v>
      </c>
      <c r="O62" s="158">
        <v>17.854100539794999</v>
      </c>
      <c r="P62" s="158">
        <v>17.43597819739</v>
      </c>
      <c r="Q62" s="158">
        <v>18.214979516787</v>
      </c>
      <c r="R62" s="153">
        <v>17.380793960003</v>
      </c>
      <c r="S62" s="153">
        <v>16.196699017364001</v>
      </c>
      <c r="T62" s="153">
        <v>16.489068469466002</v>
      </c>
      <c r="U62" s="153">
        <v>16.67632202871</v>
      </c>
      <c r="V62" s="159">
        <v>16.432831202176999</v>
      </c>
      <c r="W62" s="159">
        <v>16.525975170791</v>
      </c>
      <c r="X62" s="160">
        <v>16.537572369566</v>
      </c>
      <c r="Y62" s="160">
        <v>16.292177075316001</v>
      </c>
      <c r="Z62" s="153">
        <v>16.093535657118998</v>
      </c>
      <c r="AA62" s="153">
        <v>16.247759790002</v>
      </c>
      <c r="AB62" s="153">
        <v>16.422075005945</v>
      </c>
      <c r="AC62" s="153">
        <v>15.933005306782</v>
      </c>
      <c r="AD62" s="282">
        <v>14.492584414116999</v>
      </c>
      <c r="AE62" s="295">
        <v>14.818869749201999</v>
      </c>
      <c r="AF62" s="284">
        <v>15.220776711017001</v>
      </c>
      <c r="AG62" s="205"/>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3"/>
      <c r="BI62" s="153"/>
      <c r="BJ62" s="153"/>
      <c r="BK62" s="153"/>
      <c r="BL62" s="153"/>
      <c r="BM62" s="153"/>
      <c r="BN62" s="153"/>
      <c r="BO62" s="153"/>
      <c r="BP62" s="153"/>
      <c r="BQ62" s="153"/>
      <c r="BR62" s="153"/>
      <c r="BS62" s="153"/>
      <c r="BT62" s="153"/>
      <c r="BU62" s="153"/>
      <c r="BV62" s="153"/>
      <c r="BW62" s="153"/>
      <c r="BX62" s="153"/>
      <c r="BY62" s="153"/>
      <c r="BZ62" s="153"/>
      <c r="CA62" s="153"/>
      <c r="CB62" s="153"/>
      <c r="CC62" s="153"/>
      <c r="CD62" s="153"/>
      <c r="CE62" s="153"/>
      <c r="CF62" s="153"/>
      <c r="CG62" s="153"/>
      <c r="CH62" s="153"/>
      <c r="CI62" s="153"/>
      <c r="CJ62" s="153"/>
      <c r="CK62" s="153"/>
      <c r="CL62" s="153"/>
      <c r="CM62" s="153"/>
      <c r="CN62" s="153"/>
      <c r="CO62" s="153"/>
      <c r="CP62" s="153"/>
      <c r="CQ62" s="153"/>
      <c r="CR62" s="153"/>
      <c r="CS62" s="153"/>
      <c r="CT62" s="153"/>
      <c r="CU62" s="153"/>
      <c r="CV62" s="153"/>
      <c r="CW62" s="153"/>
      <c r="CX62" s="153"/>
      <c r="CY62" s="153"/>
      <c r="CZ62" s="153"/>
      <c r="DA62" s="153"/>
      <c r="DB62" s="153"/>
      <c r="DC62" s="153"/>
      <c r="DD62" s="153"/>
      <c r="DE62" s="153"/>
      <c r="DF62" s="176"/>
      <c r="DG62" s="177"/>
      <c r="DH62" s="7"/>
      <c r="DI62" s="7"/>
      <c r="DJ62" s="7"/>
      <c r="DK62" s="7"/>
      <c r="DL62" s="7"/>
      <c r="DM62" s="7"/>
      <c r="DN62" s="7"/>
      <c r="DO62" s="7"/>
      <c r="DP62" s="7"/>
      <c r="DQ62" s="7"/>
      <c r="DR62" s="7"/>
      <c r="DS62" s="7"/>
      <c r="DT62" s="7"/>
      <c r="DU62" s="7"/>
    </row>
    <row r="63" spans="1:125" x14ac:dyDescent="0.25">
      <c r="A63" s="142" t="s">
        <v>165</v>
      </c>
      <c r="B63" s="143">
        <v>19603733</v>
      </c>
      <c r="C63" s="144">
        <v>2.9694223377092399</v>
      </c>
      <c r="D63" s="145">
        <v>0.12459999999999993</v>
      </c>
      <c r="E63" s="163"/>
      <c r="F63" s="146"/>
      <c r="G63" s="147">
        <v>22667.509015189396</v>
      </c>
      <c r="H63" s="302">
        <v>0.3</v>
      </c>
      <c r="I63" s="148"/>
      <c r="J63" s="161">
        <v>3.5016395171239001</v>
      </c>
      <c r="K63" s="161">
        <v>3.3273641189246002</v>
      </c>
      <c r="L63" s="161">
        <v>3.3187610959467002</v>
      </c>
      <c r="M63" s="161">
        <v>3.4058717522841002</v>
      </c>
      <c r="N63" s="161">
        <v>3.6385007847187998</v>
      </c>
      <c r="O63" s="161">
        <v>3.6481368649868</v>
      </c>
      <c r="P63" s="161">
        <v>3.6796225023878999</v>
      </c>
      <c r="Q63" s="161">
        <v>4.0936402549436002</v>
      </c>
      <c r="R63" s="162">
        <v>4.2638541021023997</v>
      </c>
      <c r="S63" s="162">
        <v>4.0396000495175004</v>
      </c>
      <c r="T63" s="153">
        <v>4.2448339611885002</v>
      </c>
      <c r="U63" s="153">
        <v>4.5900114172621</v>
      </c>
      <c r="V63" s="159">
        <v>4.6738801180995999</v>
      </c>
      <c r="W63" s="159">
        <v>4.8714674078474003</v>
      </c>
      <c r="X63" s="160">
        <v>4.460232167629</v>
      </c>
      <c r="Y63" s="160">
        <v>4.7385457103373003</v>
      </c>
      <c r="Z63" s="153">
        <v>4.9478059995472998</v>
      </c>
      <c r="AA63" s="153">
        <v>4.9533279467155999</v>
      </c>
      <c r="AB63" s="153">
        <v>4.9171494506266002</v>
      </c>
      <c r="AC63" s="153">
        <v>5.1708693223201001</v>
      </c>
      <c r="AD63" s="282">
        <v>4.7210864930660996</v>
      </c>
      <c r="AE63" s="295">
        <v>5.2681795475983</v>
      </c>
      <c r="AF63" s="284">
        <v>4.956696280819</v>
      </c>
      <c r="AG63" s="205"/>
      <c r="AH63" s="153"/>
      <c r="AI63" s="153"/>
      <c r="AJ63" s="153"/>
      <c r="AK63" s="153"/>
      <c r="AL63" s="153"/>
      <c r="AM63" s="153"/>
      <c r="AN63" s="153"/>
      <c r="AO63" s="153"/>
      <c r="AP63" s="153"/>
      <c r="AQ63" s="153"/>
      <c r="AR63" s="153"/>
      <c r="AS63" s="153"/>
      <c r="AT63" s="153"/>
      <c r="AU63" s="153"/>
      <c r="AV63" s="153"/>
      <c r="AW63" s="153"/>
      <c r="AX63" s="153"/>
      <c r="AY63" s="153"/>
      <c r="AZ63" s="153"/>
      <c r="BA63" s="153"/>
      <c r="BB63" s="153"/>
      <c r="BC63" s="153"/>
      <c r="BD63" s="153"/>
      <c r="BE63" s="153"/>
      <c r="BF63" s="153"/>
      <c r="BG63" s="153"/>
      <c r="BH63" s="153"/>
      <c r="BI63" s="153"/>
      <c r="BJ63" s="153"/>
      <c r="BK63" s="153"/>
      <c r="BL63" s="153"/>
      <c r="BM63" s="153"/>
      <c r="BN63" s="153"/>
      <c r="BO63" s="153"/>
      <c r="BP63" s="153"/>
      <c r="BQ63" s="153"/>
      <c r="BR63" s="153"/>
      <c r="BS63" s="153"/>
      <c r="BT63" s="153"/>
      <c r="BU63" s="153"/>
      <c r="BV63" s="153"/>
      <c r="BW63" s="153"/>
      <c r="BX63" s="153"/>
      <c r="BY63" s="153"/>
      <c r="BZ63" s="153"/>
      <c r="CA63" s="153"/>
      <c r="CB63" s="153"/>
      <c r="CC63" s="153"/>
      <c r="CD63" s="153"/>
      <c r="CE63" s="153"/>
      <c r="CF63" s="153"/>
      <c r="CG63" s="153"/>
      <c r="CH63" s="153"/>
      <c r="CI63" s="153"/>
      <c r="CJ63" s="153"/>
      <c r="CK63" s="153"/>
      <c r="CL63" s="153"/>
      <c r="CM63" s="153"/>
      <c r="CN63" s="153"/>
      <c r="CO63" s="153"/>
      <c r="CP63" s="153"/>
      <c r="CQ63" s="153"/>
      <c r="CR63" s="153"/>
      <c r="CS63" s="153"/>
      <c r="CT63" s="153"/>
      <c r="CU63" s="153"/>
      <c r="CV63" s="153"/>
      <c r="CW63" s="153"/>
      <c r="CX63" s="153"/>
      <c r="CY63" s="153"/>
      <c r="CZ63" s="153"/>
      <c r="DA63" s="153"/>
      <c r="DB63" s="153"/>
      <c r="DC63" s="153"/>
      <c r="DD63" s="153"/>
      <c r="DE63" s="153"/>
      <c r="DF63" s="176"/>
      <c r="DG63" s="177"/>
      <c r="DH63" s="7"/>
      <c r="DI63" s="7"/>
      <c r="DJ63" s="7"/>
      <c r="DK63" s="7"/>
      <c r="DL63" s="7"/>
      <c r="DM63" s="7"/>
      <c r="DN63" s="7"/>
      <c r="DO63" s="7"/>
      <c r="DP63" s="7"/>
      <c r="DQ63" s="7"/>
      <c r="DR63" s="7"/>
      <c r="DS63" s="7"/>
      <c r="DT63" s="7"/>
      <c r="DU63" s="7"/>
    </row>
    <row r="64" spans="1:125" x14ac:dyDescent="0.25">
      <c r="A64" s="142" t="s">
        <v>159</v>
      </c>
      <c r="B64" s="143">
        <v>1412175000</v>
      </c>
      <c r="C64" s="144">
        <v>2.4816988870144803</v>
      </c>
      <c r="D64" s="145">
        <v>0.36249999999999999</v>
      </c>
      <c r="E64" s="146">
        <v>1.6797502744578276E-3</v>
      </c>
      <c r="F64" s="146">
        <v>2.1111538427778805E-2</v>
      </c>
      <c r="G64" s="147">
        <v>12384.884787804203</v>
      </c>
      <c r="H64" s="147">
        <v>25</v>
      </c>
      <c r="I64" s="148"/>
      <c r="J64" s="158">
        <v>2.8522052309529999</v>
      </c>
      <c r="K64" s="158">
        <v>2.9730203448946</v>
      </c>
      <c r="L64" s="158">
        <v>3.1909367304531999</v>
      </c>
      <c r="M64" s="158">
        <v>3.6629152472059001</v>
      </c>
      <c r="N64" s="158">
        <v>4.1971193325379996</v>
      </c>
      <c r="O64" s="158">
        <v>4.7354100482999</v>
      </c>
      <c r="P64" s="158">
        <v>5.2243895917473004</v>
      </c>
      <c r="Q64" s="158">
        <v>5.6460360912852998</v>
      </c>
      <c r="R64" s="153">
        <v>5.783129791805</v>
      </c>
      <c r="S64" s="153">
        <v>6.1684685409424</v>
      </c>
      <c r="T64" s="153">
        <v>6.7106778937726004</v>
      </c>
      <c r="U64" s="153">
        <v>7.2951205438248001</v>
      </c>
      <c r="V64" s="159">
        <v>7.4817186793498998</v>
      </c>
      <c r="W64" s="159">
        <v>7.7979975208644996</v>
      </c>
      <c r="X64" s="160">
        <v>7.8481003940776999</v>
      </c>
      <c r="Y64" s="160">
        <v>7.7084829136420998</v>
      </c>
      <c r="Z64" s="153">
        <v>7.6851436789398004</v>
      </c>
      <c r="AA64" s="153">
        <v>7.8225993467489001</v>
      </c>
      <c r="AB64" s="153">
        <v>8.1647780738887992</v>
      </c>
      <c r="AC64" s="153">
        <v>8.3231282090812009</v>
      </c>
      <c r="AD64" s="282">
        <v>8.4499180504283995</v>
      </c>
      <c r="AE64" s="295">
        <v>8.9029285014745003</v>
      </c>
      <c r="AF64" s="284">
        <v>8.8468962718275996</v>
      </c>
      <c r="AG64" s="205"/>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153"/>
      <c r="CA64" s="153"/>
      <c r="CB64" s="153"/>
      <c r="CC64" s="153"/>
      <c r="CD64" s="153"/>
      <c r="CE64" s="153"/>
      <c r="CF64" s="153"/>
      <c r="CG64" s="153"/>
      <c r="CH64" s="153"/>
      <c r="CI64" s="153"/>
      <c r="CJ64" s="153"/>
      <c r="CK64" s="153"/>
      <c r="CL64" s="153"/>
      <c r="CM64" s="153"/>
      <c r="CN64" s="153"/>
      <c r="CO64" s="153"/>
      <c r="CP64" s="153"/>
      <c r="CQ64" s="153"/>
      <c r="CR64" s="153"/>
      <c r="CS64" s="153"/>
      <c r="CT64" s="153"/>
      <c r="CU64" s="153"/>
      <c r="CV64" s="153"/>
      <c r="CW64" s="153"/>
      <c r="CX64" s="153"/>
      <c r="CY64" s="153"/>
      <c r="CZ64" s="153"/>
      <c r="DA64" s="153"/>
      <c r="DB64" s="153"/>
      <c r="DC64" s="153"/>
      <c r="DD64" s="153"/>
      <c r="DE64" s="153"/>
      <c r="DF64" s="176"/>
      <c r="DG64" s="177"/>
      <c r="DH64" s="7"/>
      <c r="DI64" s="7"/>
      <c r="DJ64" s="7"/>
      <c r="DK64" s="7"/>
      <c r="DL64" s="7"/>
      <c r="DM64" s="7"/>
      <c r="DN64" s="7"/>
      <c r="DO64" s="7"/>
      <c r="DP64" s="7"/>
      <c r="DQ64" s="7"/>
      <c r="DR64" s="7"/>
      <c r="DS64" s="7"/>
      <c r="DT64" s="7"/>
      <c r="DU64" s="7"/>
    </row>
    <row r="65" spans="1:125" x14ac:dyDescent="0.25">
      <c r="A65" s="142" t="s">
        <v>175</v>
      </c>
      <c r="B65" s="143">
        <v>3854000</v>
      </c>
      <c r="C65" s="144">
        <v>3.9704099443262804</v>
      </c>
      <c r="D65" s="145">
        <v>0.19760000000000005</v>
      </c>
      <c r="E65" s="163"/>
      <c r="F65" s="146"/>
      <c r="G65" s="147">
        <v>26971.855197392186</v>
      </c>
      <c r="H65" s="147"/>
      <c r="I65" s="148"/>
      <c r="J65" s="161">
        <v>4.3582690825680004</v>
      </c>
      <c r="K65" s="161">
        <v>4.6174597982843002</v>
      </c>
      <c r="L65" s="161">
        <v>4.816901737926</v>
      </c>
      <c r="M65" s="161">
        <v>5.1389690783972002</v>
      </c>
      <c r="N65" s="161">
        <v>5.1537304210424004</v>
      </c>
      <c r="O65" s="161">
        <v>5.1894721731743001</v>
      </c>
      <c r="P65" s="161">
        <v>5.2423836435242999</v>
      </c>
      <c r="Q65" s="161">
        <v>5.5953581151065004</v>
      </c>
      <c r="R65" s="162">
        <v>5.3355567495707001</v>
      </c>
      <c r="S65" s="162">
        <v>4.9692800252604004</v>
      </c>
      <c r="T65" s="153">
        <v>4.8120384086446997</v>
      </c>
      <c r="U65" s="153">
        <v>4.7150771300276002</v>
      </c>
      <c r="V65" s="159">
        <v>4.3504457285326996</v>
      </c>
      <c r="W65" s="159">
        <v>4.2793842952899999</v>
      </c>
      <c r="X65" s="160">
        <v>4.1387394555633001</v>
      </c>
      <c r="Y65" s="160">
        <v>4.2404185354062998</v>
      </c>
      <c r="Z65" s="153">
        <v>4.3216653264153999</v>
      </c>
      <c r="AA65" s="153">
        <v>4.4718688286457997</v>
      </c>
      <c r="AB65" s="153">
        <v>4.2517132556931996</v>
      </c>
      <c r="AC65" s="153">
        <v>4.3319806367978</v>
      </c>
      <c r="AD65" s="282">
        <v>4.1336708848474997</v>
      </c>
      <c r="AE65" s="295">
        <v>4.1577471468027998</v>
      </c>
      <c r="AF65" s="284">
        <v>4.2332201201158002</v>
      </c>
      <c r="AG65" s="205"/>
      <c r="AH65" s="153"/>
      <c r="AI65" s="153"/>
      <c r="AJ65" s="153"/>
      <c r="AK65" s="153"/>
      <c r="AL65" s="153"/>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G65" s="153"/>
      <c r="CH65" s="153"/>
      <c r="CI65" s="153"/>
      <c r="CJ65" s="153"/>
      <c r="CK65" s="153"/>
      <c r="CL65" s="153"/>
      <c r="CM65" s="153"/>
      <c r="CN65" s="153"/>
      <c r="CO65" s="153"/>
      <c r="CP65" s="153"/>
      <c r="CQ65" s="153"/>
      <c r="CR65" s="153"/>
      <c r="CS65" s="153"/>
      <c r="CT65" s="153"/>
      <c r="CU65" s="153"/>
      <c r="CV65" s="153"/>
      <c r="CW65" s="153"/>
      <c r="CX65" s="153"/>
      <c r="CY65" s="153"/>
      <c r="CZ65" s="153"/>
      <c r="DA65" s="153"/>
      <c r="DB65" s="153"/>
      <c r="DC65" s="153"/>
      <c r="DD65" s="153"/>
      <c r="DE65" s="153"/>
      <c r="DF65" s="176"/>
      <c r="DG65" s="177"/>
      <c r="DH65" s="7"/>
      <c r="DI65" s="7"/>
      <c r="DJ65" s="7"/>
      <c r="DK65" s="7"/>
      <c r="DL65" s="7"/>
      <c r="DM65" s="7"/>
      <c r="DN65" s="7"/>
      <c r="DO65" s="7"/>
      <c r="DP65" s="7"/>
      <c r="DQ65" s="7"/>
      <c r="DR65" s="7"/>
      <c r="DS65" s="7"/>
      <c r="DT65" s="7"/>
      <c r="DU65" s="7"/>
    </row>
    <row r="66" spans="1:125" x14ac:dyDescent="0.25">
      <c r="A66" s="142" t="s">
        <v>200</v>
      </c>
      <c r="B66" s="143">
        <v>1251488</v>
      </c>
      <c r="C66" s="144">
        <v>6.9426343552054108</v>
      </c>
      <c r="D66" s="145">
        <v>0</v>
      </c>
      <c r="E66" s="146"/>
      <c r="F66" s="146"/>
      <c r="G66" s="155">
        <v>38906.679752604163</v>
      </c>
      <c r="H66" s="147">
        <v>1.8155840000000001</v>
      </c>
      <c r="I66" s="148"/>
      <c r="J66" s="161">
        <v>7.5609117800507999</v>
      </c>
      <c r="K66" s="161">
        <v>7.2869400323987001</v>
      </c>
      <c r="L66" s="161">
        <v>7.3439536973979003</v>
      </c>
      <c r="M66" s="161">
        <v>7.8940249389992996</v>
      </c>
      <c r="N66" s="161">
        <v>7.7080614208117</v>
      </c>
      <c r="O66" s="161">
        <v>7.6924459025963001</v>
      </c>
      <c r="P66" s="161">
        <v>7.6618728917981</v>
      </c>
      <c r="Q66" s="161">
        <v>7.8106536490164</v>
      </c>
      <c r="R66" s="162">
        <v>7.8531269418873002</v>
      </c>
      <c r="S66" s="162">
        <v>7.5464050440291004</v>
      </c>
      <c r="T66" s="153">
        <v>7.1125094740653996</v>
      </c>
      <c r="U66" s="153">
        <v>6.8060192666488</v>
      </c>
      <c r="V66" s="159">
        <v>6.2734979322618001</v>
      </c>
      <c r="W66" s="159">
        <v>5.6294140207033996</v>
      </c>
      <c r="X66" s="160">
        <v>5.9151757225550998</v>
      </c>
      <c r="Y66" s="160">
        <v>5.9045178957079996</v>
      </c>
      <c r="Z66" s="153">
        <v>6.1708985747633998</v>
      </c>
      <c r="AA66" s="153">
        <v>6.2412747605801</v>
      </c>
      <c r="AB66" s="153">
        <v>6.0657822664217997</v>
      </c>
      <c r="AC66" s="153">
        <v>6.0202480087288999</v>
      </c>
      <c r="AD66" s="282">
        <v>5.6321898978854001</v>
      </c>
      <c r="AE66" s="295">
        <v>6.1144063233327</v>
      </c>
      <c r="AF66" s="284">
        <v>6.0950242856215997</v>
      </c>
      <c r="AG66" s="205"/>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153"/>
      <c r="BG66" s="153"/>
      <c r="BH66" s="153"/>
      <c r="BI66" s="153"/>
      <c r="BJ66" s="153"/>
      <c r="BK66" s="153"/>
      <c r="BL66" s="153"/>
      <c r="BM66" s="153"/>
      <c r="BN66" s="153"/>
      <c r="BO66" s="153"/>
      <c r="BP66" s="153"/>
      <c r="BQ66" s="153"/>
      <c r="BR66" s="153"/>
      <c r="BS66" s="153"/>
      <c r="BT66" s="153"/>
      <c r="BU66" s="153"/>
      <c r="BV66" s="153"/>
      <c r="BW66" s="153"/>
      <c r="BX66" s="153"/>
      <c r="BY66" s="153"/>
      <c r="BZ66" s="153"/>
      <c r="CA66" s="153"/>
      <c r="CB66" s="153"/>
      <c r="CC66" s="153"/>
      <c r="CD66" s="153"/>
      <c r="CE66" s="153"/>
      <c r="CF66" s="153"/>
      <c r="CG66" s="153"/>
      <c r="CH66" s="153"/>
      <c r="CI66" s="153"/>
      <c r="CJ66" s="153"/>
      <c r="CK66" s="153"/>
      <c r="CL66" s="153"/>
      <c r="CM66" s="153"/>
      <c r="CN66" s="153"/>
      <c r="CO66" s="153"/>
      <c r="CP66" s="153"/>
      <c r="CQ66" s="153"/>
      <c r="CR66" s="153"/>
      <c r="CS66" s="153"/>
      <c r="CT66" s="153"/>
      <c r="CU66" s="153"/>
      <c r="CV66" s="153"/>
      <c r="CW66" s="153"/>
      <c r="CX66" s="153"/>
      <c r="CY66" s="153"/>
      <c r="CZ66" s="153"/>
      <c r="DA66" s="153"/>
      <c r="DB66" s="153"/>
      <c r="DC66" s="153"/>
      <c r="DD66" s="153"/>
      <c r="DE66" s="153"/>
      <c r="DF66" s="176"/>
      <c r="DG66" s="177"/>
      <c r="DH66" s="7"/>
      <c r="DI66" s="7"/>
      <c r="DJ66" s="7"/>
      <c r="DK66" s="7"/>
      <c r="DL66" s="7"/>
      <c r="DM66" s="7"/>
      <c r="DN66" s="7"/>
      <c r="DO66" s="7"/>
      <c r="DP66" s="7"/>
      <c r="DQ66" s="7"/>
      <c r="DR66" s="7"/>
      <c r="DS66" s="7"/>
      <c r="DT66" s="7"/>
      <c r="DU66" s="7"/>
    </row>
    <row r="67" spans="1:125" x14ac:dyDescent="0.25">
      <c r="A67" s="142" t="s">
        <v>237</v>
      </c>
      <c r="B67" s="143">
        <v>10526073</v>
      </c>
      <c r="C67" s="144">
        <v>13.2926411899849</v>
      </c>
      <c r="D67" s="145">
        <v>0.39119999999999999</v>
      </c>
      <c r="E67" s="146">
        <v>0.23869132037639601</v>
      </c>
      <c r="F67" s="146">
        <v>0.47752337797459993</v>
      </c>
      <c r="G67" s="147">
        <v>36258.40011582023</v>
      </c>
      <c r="H67" s="147">
        <v>14</v>
      </c>
      <c r="I67" s="148"/>
      <c r="J67" s="161">
        <v>12.794961524374999</v>
      </c>
      <c r="K67" s="161">
        <v>12.816643519213001</v>
      </c>
      <c r="L67" s="161">
        <v>12.344530358659</v>
      </c>
      <c r="M67" s="161">
        <v>12.687624204386999</v>
      </c>
      <c r="N67" s="161">
        <v>12.782655959348</v>
      </c>
      <c r="O67" s="161">
        <v>12.530661106692</v>
      </c>
      <c r="P67" s="161">
        <v>12.598347951036001</v>
      </c>
      <c r="Q67" s="161">
        <v>12.665252401364</v>
      </c>
      <c r="R67" s="162">
        <v>12.021660174361999</v>
      </c>
      <c r="S67" s="162">
        <v>11.346733848949</v>
      </c>
      <c r="T67" s="153">
        <v>11.421942915799001</v>
      </c>
      <c r="U67" s="153">
        <v>11.122937857243</v>
      </c>
      <c r="V67" s="159">
        <v>10.717334161573</v>
      </c>
      <c r="W67" s="159">
        <v>10.283165869716001</v>
      </c>
      <c r="X67" s="160">
        <v>10.058924356596</v>
      </c>
      <c r="Y67" s="160">
        <v>10.144844271418</v>
      </c>
      <c r="Z67" s="153">
        <v>10.273412706116</v>
      </c>
      <c r="AA67" s="153">
        <v>10.346893832867</v>
      </c>
      <c r="AB67" s="153">
        <v>10.226752474946</v>
      </c>
      <c r="AC67" s="153">
        <v>9.7148593188610004</v>
      </c>
      <c r="AD67" s="282">
        <v>8.8592737756821993</v>
      </c>
      <c r="AE67" s="295">
        <v>9.4310383318227995</v>
      </c>
      <c r="AF67" s="284">
        <v>9.5508512167155004</v>
      </c>
      <c r="AG67" s="205"/>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c r="BW67" s="153"/>
      <c r="BX67" s="153"/>
      <c r="BY67" s="153"/>
      <c r="BZ67" s="153"/>
      <c r="CA67" s="153"/>
      <c r="CB67" s="153"/>
      <c r="CC67" s="153"/>
      <c r="CD67" s="153"/>
      <c r="CE67" s="153"/>
      <c r="CF67" s="153"/>
      <c r="CG67" s="153"/>
      <c r="CH67" s="153"/>
      <c r="CI67" s="153"/>
      <c r="CJ67" s="153"/>
      <c r="CK67" s="153"/>
      <c r="CL67" s="153"/>
      <c r="CM67" s="153"/>
      <c r="CN67" s="153"/>
      <c r="CO67" s="153"/>
      <c r="CP67" s="153"/>
      <c r="CQ67" s="153"/>
      <c r="CR67" s="153"/>
      <c r="CS67" s="153"/>
      <c r="CT67" s="153"/>
      <c r="CU67" s="153"/>
      <c r="CV67" s="153"/>
      <c r="CW67" s="153"/>
      <c r="CX67" s="153"/>
      <c r="CY67" s="153"/>
      <c r="CZ67" s="153"/>
      <c r="DA67" s="153"/>
      <c r="DB67" s="153"/>
      <c r="DC67" s="153"/>
      <c r="DD67" s="153"/>
      <c r="DE67" s="153"/>
      <c r="DF67" s="176"/>
      <c r="DG67" s="177"/>
      <c r="DH67" s="7"/>
      <c r="DI67" s="7"/>
      <c r="DJ67" s="7"/>
      <c r="DK67" s="7"/>
      <c r="DL67" s="7"/>
      <c r="DM67" s="7"/>
      <c r="DN67" s="7"/>
      <c r="DO67" s="7"/>
      <c r="DP67" s="7"/>
      <c r="DQ67" s="7"/>
      <c r="DR67" s="7"/>
      <c r="DS67" s="7"/>
      <c r="DT67" s="7"/>
      <c r="DU67" s="7"/>
    </row>
    <row r="68" spans="1:125" x14ac:dyDescent="0.25">
      <c r="A68" s="142" t="s">
        <v>233</v>
      </c>
      <c r="B68" s="143">
        <v>5903037</v>
      </c>
      <c r="C68" s="144">
        <v>11.725589259839499</v>
      </c>
      <c r="D68" s="145">
        <v>0.56130000000000002</v>
      </c>
      <c r="E68" s="163"/>
      <c r="F68" s="146"/>
      <c r="G68" s="147">
        <v>54387.887460790807</v>
      </c>
      <c r="H68" s="147">
        <v>520</v>
      </c>
      <c r="I68" s="148"/>
      <c r="J68" s="161">
        <v>9.9590742541008996</v>
      </c>
      <c r="K68" s="161">
        <v>10.225594937775</v>
      </c>
      <c r="L68" s="161">
        <v>10.109039147991</v>
      </c>
      <c r="M68" s="161">
        <v>11.090224781962</v>
      </c>
      <c r="N68" s="161">
        <v>10.028303462503001</v>
      </c>
      <c r="O68" s="161">
        <v>9.3531320114629999</v>
      </c>
      <c r="P68" s="161">
        <v>10.774093460353001</v>
      </c>
      <c r="Q68" s="161">
        <v>9.8565486962574997</v>
      </c>
      <c r="R68" s="162">
        <v>9.2150249605354997</v>
      </c>
      <c r="S68" s="162">
        <v>8.7702671595957007</v>
      </c>
      <c r="T68" s="153">
        <v>8.7455237348655999</v>
      </c>
      <c r="U68" s="153">
        <v>7.7930206086256</v>
      </c>
      <c r="V68" s="159">
        <v>6.8814640193576997</v>
      </c>
      <c r="W68" s="159">
        <v>7.1576237860648</v>
      </c>
      <c r="X68" s="160">
        <v>6.3943236673054997</v>
      </c>
      <c r="Y68" s="160">
        <v>5.991754059762</v>
      </c>
      <c r="Z68" s="153">
        <v>6.2529569390192004</v>
      </c>
      <c r="AA68" s="153">
        <v>5.8570973531378003</v>
      </c>
      <c r="AB68" s="153">
        <v>5.8345786780302999</v>
      </c>
      <c r="AC68" s="153">
        <v>5.2089874601766004</v>
      </c>
      <c r="AD68" s="282">
        <v>4.7618239705886003</v>
      </c>
      <c r="AE68" s="295">
        <v>5.2527961246519004</v>
      </c>
      <c r="AF68" s="284">
        <v>4.9903767880396996</v>
      </c>
      <c r="AG68" s="205"/>
      <c r="AH68" s="153"/>
      <c r="AI68" s="153"/>
      <c r="AJ68" s="153"/>
      <c r="AK68" s="153"/>
      <c r="AL68" s="153"/>
      <c r="AM68" s="153"/>
      <c r="AN68" s="153"/>
      <c r="AO68" s="153"/>
      <c r="AP68" s="153"/>
      <c r="AQ68" s="153"/>
      <c r="AR68" s="153"/>
      <c r="AS68" s="153"/>
      <c r="AT68" s="153"/>
      <c r="AU68" s="153"/>
      <c r="AV68" s="153"/>
      <c r="AW68" s="153"/>
      <c r="AX68" s="153"/>
      <c r="AY68" s="153"/>
      <c r="AZ68" s="153"/>
      <c r="BA68" s="153"/>
      <c r="BB68" s="153"/>
      <c r="BC68" s="153"/>
      <c r="BD68" s="153"/>
      <c r="BE68" s="153"/>
      <c r="BF68" s="153"/>
      <c r="BG68" s="153"/>
      <c r="BH68" s="153"/>
      <c r="BI68" s="153"/>
      <c r="BJ68" s="153"/>
      <c r="BK68" s="153"/>
      <c r="BL68" s="153"/>
      <c r="BM68" s="153"/>
      <c r="BN68" s="153"/>
      <c r="BO68" s="153"/>
      <c r="BP68" s="153"/>
      <c r="BQ68" s="153"/>
      <c r="BR68" s="153"/>
      <c r="BS68" s="153"/>
      <c r="BT68" s="153"/>
      <c r="BU68" s="153"/>
      <c r="BV68" s="153"/>
      <c r="BW68" s="153"/>
      <c r="BX68" s="153"/>
      <c r="BY68" s="153"/>
      <c r="BZ68" s="153"/>
      <c r="CA68" s="153"/>
      <c r="CB68" s="153"/>
      <c r="CC68" s="153"/>
      <c r="CD68" s="153"/>
      <c r="CE68" s="153"/>
      <c r="CF68" s="153"/>
      <c r="CG68" s="153"/>
      <c r="CH68" s="153"/>
      <c r="CI68" s="153"/>
      <c r="CJ68" s="153"/>
      <c r="CK68" s="153"/>
      <c r="CL68" s="153"/>
      <c r="CM68" s="153"/>
      <c r="CN68" s="153"/>
      <c r="CO68" s="153"/>
      <c r="CP68" s="153"/>
      <c r="CQ68" s="153"/>
      <c r="CR68" s="153"/>
      <c r="CS68" s="153"/>
      <c r="CT68" s="153"/>
      <c r="CU68" s="153"/>
      <c r="CV68" s="153"/>
      <c r="CW68" s="153"/>
      <c r="CX68" s="153"/>
      <c r="CY68" s="153"/>
      <c r="CZ68" s="153"/>
      <c r="DA68" s="153"/>
      <c r="DB68" s="153"/>
      <c r="DC68" s="153"/>
      <c r="DD68" s="153"/>
      <c r="DE68" s="153"/>
      <c r="DF68" s="176"/>
      <c r="DG68" s="177"/>
      <c r="DH68" s="7"/>
      <c r="DI68" s="7"/>
      <c r="DJ68" s="7"/>
      <c r="DK68" s="7"/>
      <c r="DL68" s="7"/>
      <c r="DM68" s="7"/>
      <c r="DN68" s="7"/>
      <c r="DO68" s="7"/>
      <c r="DP68" s="7"/>
      <c r="DQ68" s="7"/>
      <c r="DR68" s="7"/>
      <c r="DS68" s="7"/>
      <c r="DT68" s="7"/>
      <c r="DU68" s="7"/>
    </row>
    <row r="69" spans="1:125" x14ac:dyDescent="0.25">
      <c r="A69" s="142" t="s">
        <v>149</v>
      </c>
      <c r="B69" s="143">
        <v>18001000</v>
      </c>
      <c r="C69" s="144">
        <v>1.8169222468801298</v>
      </c>
      <c r="D69" s="145">
        <v>0.20739999999999995</v>
      </c>
      <c r="E69" s="163"/>
      <c r="F69" s="146"/>
      <c r="G69" s="147">
        <v>10614.44023721042</v>
      </c>
      <c r="H69" s="147"/>
      <c r="I69" s="148"/>
      <c r="J69" s="156">
        <v>1.7420548167808001</v>
      </c>
      <c r="K69" s="156">
        <v>1.8879723331500999</v>
      </c>
      <c r="L69" s="156">
        <v>1.8554055304207999</v>
      </c>
      <c r="M69" s="156">
        <v>1.8654902547506</v>
      </c>
      <c r="N69" s="156">
        <v>1.9371151886839999</v>
      </c>
      <c r="O69" s="156">
        <v>2.0516468051159999</v>
      </c>
      <c r="P69" s="156">
        <v>2.1603323054882</v>
      </c>
      <c r="Q69" s="156">
        <v>2.1670957737242</v>
      </c>
      <c r="R69" s="157">
        <v>2.2022945592857002</v>
      </c>
      <c r="S69" s="157">
        <v>2.3566492642466002</v>
      </c>
      <c r="T69" s="150">
        <v>2.4990068472014002</v>
      </c>
      <c r="U69" s="150">
        <v>2.4835310471046999</v>
      </c>
      <c r="V69" s="151">
        <v>2.4558559510012001</v>
      </c>
      <c r="W69" s="151">
        <v>2.5727114130289999</v>
      </c>
      <c r="X69" s="152">
        <v>2.6713552116382</v>
      </c>
      <c r="Y69" s="152">
        <v>2.6141983556952999</v>
      </c>
      <c r="Z69" s="153">
        <v>2.4969481220085998</v>
      </c>
      <c r="AA69" s="153">
        <v>2.3883708263385999</v>
      </c>
      <c r="AB69" s="153">
        <v>2.4500330396696</v>
      </c>
      <c r="AC69" s="153">
        <v>2.3840996001066999</v>
      </c>
      <c r="AD69" s="282">
        <v>2.0583540878695001</v>
      </c>
      <c r="AE69" s="295">
        <v>2.4460473745146998</v>
      </c>
      <c r="AF69" s="284">
        <v>2.5902750554720999</v>
      </c>
      <c r="AG69" s="205"/>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3"/>
      <c r="BN69" s="153"/>
      <c r="BO69" s="153"/>
      <c r="BP69" s="153"/>
      <c r="BQ69" s="153"/>
      <c r="BR69" s="153"/>
      <c r="BS69" s="153"/>
      <c r="BT69" s="153"/>
      <c r="BU69" s="153"/>
      <c r="BV69" s="153"/>
      <c r="BW69" s="153"/>
      <c r="BX69" s="153"/>
      <c r="BY69" s="153"/>
      <c r="BZ69" s="153"/>
      <c r="CA69" s="153"/>
      <c r="CB69" s="153"/>
      <c r="CC69" s="153"/>
      <c r="CD69" s="153"/>
      <c r="CE69" s="153"/>
      <c r="CF69" s="153"/>
      <c r="CG69" s="153"/>
      <c r="CH69" s="153"/>
      <c r="CI69" s="153"/>
      <c r="CJ69" s="153"/>
      <c r="CK69" s="153"/>
      <c r="CL69" s="153"/>
      <c r="CM69" s="153"/>
      <c r="CN69" s="153"/>
      <c r="CO69" s="153"/>
      <c r="CP69" s="153"/>
      <c r="CQ69" s="153"/>
      <c r="CR69" s="153"/>
      <c r="CS69" s="153"/>
      <c r="CT69" s="153"/>
      <c r="CU69" s="153"/>
      <c r="CV69" s="153"/>
      <c r="CW69" s="153"/>
      <c r="CX69" s="153"/>
      <c r="CY69" s="153"/>
      <c r="CZ69" s="153"/>
      <c r="DA69" s="153"/>
      <c r="DB69" s="153"/>
      <c r="DC69" s="153"/>
      <c r="DD69" s="153"/>
      <c r="DE69" s="153"/>
      <c r="DF69" s="176"/>
      <c r="DG69" s="177"/>
      <c r="DH69" s="7"/>
      <c r="DI69" s="7"/>
      <c r="DJ69" s="7"/>
      <c r="DK69" s="7"/>
      <c r="DL69" s="7"/>
      <c r="DM69" s="7"/>
      <c r="DN69" s="7"/>
      <c r="DO69" s="7"/>
      <c r="DP69" s="7"/>
      <c r="DQ69" s="7"/>
      <c r="DR69" s="7"/>
      <c r="DS69" s="7"/>
      <c r="DT69" s="7"/>
      <c r="DU69" s="7"/>
    </row>
    <row r="70" spans="1:125" x14ac:dyDescent="0.25">
      <c r="A70" s="142" t="s">
        <v>147</v>
      </c>
      <c r="B70" s="143">
        <v>110990103</v>
      </c>
      <c r="C70" s="144">
        <v>1.64891170719484</v>
      </c>
      <c r="D70" s="145">
        <v>0</v>
      </c>
      <c r="E70" s="163"/>
      <c r="F70" s="146"/>
      <c r="G70" s="147">
        <v>10742.01233621905</v>
      </c>
      <c r="H70" s="147"/>
      <c r="I70" s="148"/>
      <c r="J70" s="149">
        <v>1.8290132381323001</v>
      </c>
      <c r="K70" s="149">
        <v>1.9816623553476</v>
      </c>
      <c r="L70" s="149">
        <v>1.9962351900174</v>
      </c>
      <c r="M70" s="149">
        <v>1.99775913618</v>
      </c>
      <c r="N70" s="149">
        <v>2.1273499063319998</v>
      </c>
      <c r="O70" s="149">
        <v>2.3227358825816</v>
      </c>
      <c r="P70" s="149">
        <v>2.4159659148771002</v>
      </c>
      <c r="Q70" s="149">
        <v>2.5384319370483999</v>
      </c>
      <c r="R70" s="150">
        <v>2.4948710478685001</v>
      </c>
      <c r="S70" s="150">
        <v>2.5500026001401999</v>
      </c>
      <c r="T70" s="150">
        <v>2.5169516771442999</v>
      </c>
      <c r="U70" s="150">
        <v>2.5528299882291998</v>
      </c>
      <c r="V70" s="151">
        <v>2.6521141756823998</v>
      </c>
      <c r="W70" s="151">
        <v>2.5464339921610999</v>
      </c>
      <c r="X70" s="152">
        <v>2.5382353944832001</v>
      </c>
      <c r="Y70" s="152">
        <v>2.5522192587145001</v>
      </c>
      <c r="Z70" s="153">
        <v>2.6131641435297999</v>
      </c>
      <c r="AA70" s="153">
        <v>2.7537201853358999</v>
      </c>
      <c r="AB70" s="153">
        <v>2.7100178071146002</v>
      </c>
      <c r="AC70" s="153">
        <v>2.3163354496666</v>
      </c>
      <c r="AD70" s="282">
        <v>2.2164630523576001</v>
      </c>
      <c r="AE70" s="295">
        <v>2.3845418210910001</v>
      </c>
      <c r="AF70" s="284">
        <v>2.4992601948208</v>
      </c>
      <c r="AG70" s="205"/>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3"/>
      <c r="BN70" s="153"/>
      <c r="BO70" s="153"/>
      <c r="BP70" s="153"/>
      <c r="BQ70" s="153"/>
      <c r="BR70" s="153"/>
      <c r="BS70" s="153"/>
      <c r="BT70" s="153"/>
      <c r="BU70" s="153"/>
      <c r="BV70" s="153"/>
      <c r="BW70" s="153"/>
      <c r="BX70" s="153"/>
      <c r="BY70" s="153"/>
      <c r="BZ70" s="153"/>
      <c r="CA70" s="153"/>
      <c r="CB70" s="153"/>
      <c r="CC70" s="153"/>
      <c r="CD70" s="153"/>
      <c r="CE70" s="153"/>
      <c r="CF70" s="153"/>
      <c r="CG70" s="153"/>
      <c r="CH70" s="153"/>
      <c r="CI70" s="153"/>
      <c r="CJ70" s="153"/>
      <c r="CK70" s="153"/>
      <c r="CL70" s="153"/>
      <c r="CM70" s="153"/>
      <c r="CN70" s="153"/>
      <c r="CO70" s="153"/>
      <c r="CP70" s="153"/>
      <c r="CQ70" s="153"/>
      <c r="CR70" s="153"/>
      <c r="CS70" s="153"/>
      <c r="CT70" s="153"/>
      <c r="CU70" s="153"/>
      <c r="CV70" s="153"/>
      <c r="CW70" s="153"/>
      <c r="CX70" s="153"/>
      <c r="CY70" s="153"/>
      <c r="CZ70" s="153"/>
      <c r="DA70" s="153"/>
      <c r="DB70" s="153"/>
      <c r="DC70" s="153"/>
      <c r="DD70" s="153"/>
      <c r="DE70" s="153"/>
      <c r="DF70" s="176"/>
      <c r="DG70" s="177"/>
      <c r="DH70" s="7"/>
      <c r="DI70" s="7"/>
      <c r="DJ70" s="7"/>
      <c r="DK70" s="7"/>
      <c r="DL70" s="7"/>
      <c r="DM70" s="7"/>
      <c r="DN70" s="7"/>
      <c r="DO70" s="7"/>
      <c r="DP70" s="7"/>
      <c r="DQ70" s="7"/>
      <c r="DR70" s="7"/>
      <c r="DS70" s="7"/>
      <c r="DT70" s="7"/>
      <c r="DU70" s="7"/>
    </row>
    <row r="71" spans="1:125" x14ac:dyDescent="0.25">
      <c r="A71" s="142" t="s">
        <v>151</v>
      </c>
      <c r="B71" s="143">
        <v>1674908</v>
      </c>
      <c r="C71" s="144">
        <v>2.0506695345864747</v>
      </c>
      <c r="D71" s="145">
        <v>8.4399999999999975E-2</v>
      </c>
      <c r="E71" s="163"/>
      <c r="F71" s="146"/>
      <c r="G71" s="147">
        <v>20658.49033972239</v>
      </c>
      <c r="H71" s="147"/>
      <c r="I71" s="148"/>
      <c r="J71" s="149">
        <v>4.4914923242434002</v>
      </c>
      <c r="K71" s="149">
        <v>5.6628325174454996</v>
      </c>
      <c r="L71" s="149">
        <v>4.8596356713641002</v>
      </c>
      <c r="M71" s="149">
        <v>5.211284828907</v>
      </c>
      <c r="N71" s="149">
        <v>8.7202578437171994</v>
      </c>
      <c r="O71" s="149">
        <v>8.4962320718866007</v>
      </c>
      <c r="P71" s="149">
        <v>8.1159430242831991</v>
      </c>
      <c r="Q71" s="149">
        <v>8.6583289999220003</v>
      </c>
      <c r="R71" s="150">
        <v>7.6582082196865002</v>
      </c>
      <c r="S71" s="150">
        <v>7.5529753604984</v>
      </c>
      <c r="T71" s="150">
        <v>7.1937664957954999</v>
      </c>
      <c r="U71" s="150">
        <v>7.4622611210457004</v>
      </c>
      <c r="V71" s="151">
        <v>6.7134234254563001</v>
      </c>
      <c r="W71" s="151">
        <v>6.5433308892206004</v>
      </c>
      <c r="X71" s="152">
        <v>6.2285810153326997</v>
      </c>
      <c r="Y71" s="152">
        <v>5.5704088993626</v>
      </c>
      <c r="Z71" s="153">
        <v>5.6260303110100001</v>
      </c>
      <c r="AA71" s="153">
        <v>5.0403829952213997</v>
      </c>
      <c r="AB71" s="153">
        <v>4.6593906747944001</v>
      </c>
      <c r="AC71" s="153">
        <v>4.2940303567128</v>
      </c>
      <c r="AD71" s="282">
        <v>3.9001293957072001</v>
      </c>
      <c r="AE71" s="295">
        <v>3.8447009481015999</v>
      </c>
      <c r="AF71" s="284">
        <v>3.3737514888621001</v>
      </c>
      <c r="AG71" s="205"/>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53"/>
      <c r="CL71" s="153"/>
      <c r="CM71" s="153"/>
      <c r="CN71" s="153"/>
      <c r="CO71" s="153"/>
      <c r="CP71" s="153"/>
      <c r="CQ71" s="153"/>
      <c r="CR71" s="153"/>
      <c r="CS71" s="153"/>
      <c r="CT71" s="153"/>
      <c r="CU71" s="153"/>
      <c r="CV71" s="153"/>
      <c r="CW71" s="153"/>
      <c r="CX71" s="153"/>
      <c r="CY71" s="153"/>
      <c r="CZ71" s="153"/>
      <c r="DA71" s="153"/>
      <c r="DB71" s="153"/>
      <c r="DC71" s="153"/>
      <c r="DD71" s="153"/>
      <c r="DE71" s="153"/>
      <c r="DF71" s="176"/>
      <c r="DG71" s="177"/>
      <c r="DH71" s="7"/>
      <c r="DI71" s="7"/>
      <c r="DJ71" s="7"/>
      <c r="DK71" s="7"/>
      <c r="DL71" s="7"/>
      <c r="DM71" s="7"/>
      <c r="DN71" s="7"/>
      <c r="DO71" s="7"/>
      <c r="DP71" s="7"/>
      <c r="DQ71" s="7"/>
      <c r="DR71" s="7"/>
      <c r="DS71" s="7"/>
      <c r="DT71" s="7"/>
      <c r="DU71" s="7"/>
    </row>
    <row r="72" spans="1:125" x14ac:dyDescent="0.25">
      <c r="A72" s="142" t="s">
        <v>239</v>
      </c>
      <c r="B72" s="143">
        <v>1344768</v>
      </c>
      <c r="C72" s="144">
        <v>15.833494930018702</v>
      </c>
      <c r="D72" s="145">
        <v>0.12930000000000008</v>
      </c>
      <c r="E72" s="163"/>
      <c r="F72" s="146"/>
      <c r="G72" s="147">
        <v>31792.85163360757</v>
      </c>
      <c r="H72" s="147">
        <v>2.2370559999999999</v>
      </c>
      <c r="I72" s="148"/>
      <c r="J72" s="158">
        <v>12.312226718435999</v>
      </c>
      <c r="K72" s="158">
        <v>12.687791635175</v>
      </c>
      <c r="L72" s="158">
        <v>12.224723345646</v>
      </c>
      <c r="M72" s="158">
        <v>13.805212328975999</v>
      </c>
      <c r="N72" s="158">
        <v>14.153943840727999</v>
      </c>
      <c r="O72" s="158">
        <v>14.314451390352</v>
      </c>
      <c r="P72" s="158">
        <v>13.868176170823</v>
      </c>
      <c r="Q72" s="158">
        <v>16.600158875075</v>
      </c>
      <c r="R72" s="153">
        <v>15.079844255671</v>
      </c>
      <c r="S72" s="153">
        <v>12.594447811187001</v>
      </c>
      <c r="T72" s="153">
        <v>16.234195088658002</v>
      </c>
      <c r="U72" s="153">
        <v>16.359214006885999</v>
      </c>
      <c r="V72" s="159">
        <v>15.545601842381</v>
      </c>
      <c r="W72" s="159">
        <v>17.35652746301</v>
      </c>
      <c r="X72" s="160">
        <v>16.689638190128001</v>
      </c>
      <c r="Y72" s="160">
        <v>15.198000554396</v>
      </c>
      <c r="Z72" s="153">
        <v>15.230453691788</v>
      </c>
      <c r="AA72" s="153">
        <v>16.206044192063999</v>
      </c>
      <c r="AB72" s="153">
        <v>17.095967409084</v>
      </c>
      <c r="AC72" s="153">
        <v>11.282879945056999</v>
      </c>
      <c r="AD72" s="282">
        <v>8.8743384543542998</v>
      </c>
      <c r="AE72" s="295">
        <v>8.9715785160724995</v>
      </c>
      <c r="AF72" s="284">
        <v>8.3897524703035007</v>
      </c>
      <c r="AG72" s="205"/>
      <c r="AH72" s="153"/>
      <c r="AI72" s="153"/>
      <c r="AJ72" s="153"/>
      <c r="AK72" s="153"/>
      <c r="AL72" s="153"/>
      <c r="AM72" s="153"/>
      <c r="AN72" s="153"/>
      <c r="AO72" s="153"/>
      <c r="AP72" s="153"/>
      <c r="AQ72" s="153"/>
      <c r="AR72" s="153"/>
      <c r="AS72" s="153"/>
      <c r="AT72" s="153"/>
      <c r="AU72" s="153"/>
      <c r="AV72" s="153"/>
      <c r="AW72" s="153"/>
      <c r="AX72" s="153"/>
      <c r="AY72" s="153"/>
      <c r="AZ72" s="153"/>
      <c r="BA72" s="153"/>
      <c r="BB72" s="153"/>
      <c r="BC72" s="153"/>
      <c r="BD72" s="153"/>
      <c r="BE72" s="153"/>
      <c r="BF72" s="153"/>
      <c r="BG72" s="153"/>
      <c r="BH72" s="153"/>
      <c r="BI72" s="153"/>
      <c r="BJ72" s="153"/>
      <c r="BK72" s="153"/>
      <c r="BL72" s="153"/>
      <c r="BM72" s="153"/>
      <c r="BN72" s="153"/>
      <c r="BO72" s="153"/>
      <c r="BP72" s="153"/>
      <c r="BQ72" s="153"/>
      <c r="BR72" s="153"/>
      <c r="BS72" s="153"/>
      <c r="BT72" s="153"/>
      <c r="BU72" s="153"/>
      <c r="BV72" s="153"/>
      <c r="BW72" s="153"/>
      <c r="BX72" s="153"/>
      <c r="BY72" s="153"/>
      <c r="BZ72" s="153"/>
      <c r="CA72" s="153"/>
      <c r="CB72" s="153"/>
      <c r="CC72" s="153"/>
      <c r="CD72" s="153"/>
      <c r="CE72" s="153"/>
      <c r="CF72" s="153"/>
      <c r="CG72" s="153"/>
      <c r="CH72" s="153"/>
      <c r="CI72" s="153"/>
      <c r="CJ72" s="153"/>
      <c r="CK72" s="153"/>
      <c r="CL72" s="153"/>
      <c r="CM72" s="153"/>
      <c r="CN72" s="153"/>
      <c r="CO72" s="153"/>
      <c r="CP72" s="153"/>
      <c r="CQ72" s="153"/>
      <c r="CR72" s="153"/>
      <c r="CS72" s="153"/>
      <c r="CT72" s="153"/>
      <c r="CU72" s="153"/>
      <c r="CV72" s="153"/>
      <c r="CW72" s="153"/>
      <c r="CX72" s="153"/>
      <c r="CY72" s="153"/>
      <c r="CZ72" s="153"/>
      <c r="DA72" s="153"/>
      <c r="DB72" s="153"/>
      <c r="DC72" s="153"/>
      <c r="DD72" s="153"/>
      <c r="DE72" s="153"/>
      <c r="DF72" s="176"/>
      <c r="DG72" s="177"/>
      <c r="DH72" s="7"/>
      <c r="DI72" s="7"/>
      <c r="DJ72" s="7"/>
      <c r="DK72" s="7"/>
      <c r="DL72" s="7"/>
      <c r="DM72" s="7"/>
      <c r="DN72" s="7"/>
      <c r="DO72" s="7"/>
      <c r="DP72" s="7"/>
      <c r="DQ72" s="7"/>
      <c r="DR72" s="7"/>
      <c r="DS72" s="7"/>
      <c r="DT72" s="7"/>
      <c r="DU72" s="7"/>
    </row>
    <row r="73" spans="1:125" x14ac:dyDescent="0.25">
      <c r="A73" s="142" t="s">
        <v>140</v>
      </c>
      <c r="B73" s="143">
        <v>929766</v>
      </c>
      <c r="C73" s="144">
        <v>1.3450352904938001</v>
      </c>
      <c r="D73" s="145">
        <v>0.16469999999999999</v>
      </c>
      <c r="E73" s="146"/>
      <c r="F73" s="146"/>
      <c r="G73" s="147">
        <v>11194.392946240299</v>
      </c>
      <c r="H73" s="147"/>
      <c r="I73" s="148"/>
      <c r="J73" s="149">
        <v>1.9766610643878999</v>
      </c>
      <c r="K73" s="149">
        <v>2.0804334744736002</v>
      </c>
      <c r="L73" s="149">
        <v>1.6932111920229</v>
      </c>
      <c r="M73" s="149">
        <v>1.9800922870297999</v>
      </c>
      <c r="N73" s="149">
        <v>2.5632768735279998</v>
      </c>
      <c r="O73" s="149">
        <v>2.2321218662938</v>
      </c>
      <c r="P73" s="149">
        <v>2.3744911824439998</v>
      </c>
      <c r="Q73" s="149">
        <v>2.0635800219495</v>
      </c>
      <c r="R73" s="150">
        <v>1.5346103913110001</v>
      </c>
      <c r="S73" s="150">
        <v>1.2922404393325999</v>
      </c>
      <c r="T73" s="150">
        <v>2.0041805381965001</v>
      </c>
      <c r="U73" s="150">
        <v>1.4636671012546001</v>
      </c>
      <c r="V73" s="151">
        <v>1.4032675330635</v>
      </c>
      <c r="W73" s="151">
        <v>1.5758014219318</v>
      </c>
      <c r="X73" s="152">
        <v>1.7796895909312</v>
      </c>
      <c r="Y73" s="152">
        <v>1.8563122406237</v>
      </c>
      <c r="Z73" s="153">
        <v>1.8120427593371999</v>
      </c>
      <c r="AA73" s="153">
        <v>1.9720652290125</v>
      </c>
      <c r="AB73" s="153">
        <v>2.0389150542285002</v>
      </c>
      <c r="AC73" s="153">
        <v>2.1418480849428998</v>
      </c>
      <c r="AD73" s="282">
        <v>1.7176331869271999</v>
      </c>
      <c r="AE73" s="295">
        <v>1.7800743524450999</v>
      </c>
      <c r="AF73" s="284">
        <v>1.8086622175496001</v>
      </c>
      <c r="AG73" s="205"/>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3"/>
      <c r="CE73" s="153"/>
      <c r="CF73" s="153"/>
      <c r="CG73" s="153"/>
      <c r="CH73" s="153"/>
      <c r="CI73" s="153"/>
      <c r="CJ73" s="153"/>
      <c r="CK73" s="153"/>
      <c r="CL73" s="153"/>
      <c r="CM73" s="153"/>
      <c r="CN73" s="153"/>
      <c r="CO73" s="153"/>
      <c r="CP73" s="153"/>
      <c r="CQ73" s="153"/>
      <c r="CR73" s="153"/>
      <c r="CS73" s="153"/>
      <c r="CT73" s="153"/>
      <c r="CU73" s="153"/>
      <c r="CV73" s="153"/>
      <c r="CW73" s="153"/>
      <c r="CX73" s="153"/>
      <c r="CY73" s="153"/>
      <c r="CZ73" s="153"/>
      <c r="DA73" s="153"/>
      <c r="DB73" s="153"/>
      <c r="DC73" s="153"/>
      <c r="DD73" s="153"/>
      <c r="DE73" s="153"/>
      <c r="DF73" s="176"/>
      <c r="DG73" s="177"/>
      <c r="DH73" s="7"/>
      <c r="DI73" s="7"/>
      <c r="DJ73" s="7"/>
      <c r="DK73" s="7"/>
      <c r="DL73" s="7"/>
      <c r="DM73" s="7"/>
      <c r="DN73" s="7"/>
      <c r="DO73" s="7"/>
      <c r="DP73" s="7"/>
      <c r="DQ73" s="7"/>
      <c r="DR73" s="7"/>
      <c r="DS73" s="7"/>
      <c r="DT73" s="7"/>
      <c r="DU73" s="7"/>
    </row>
    <row r="74" spans="1:125" x14ac:dyDescent="0.25">
      <c r="A74" s="142" t="s">
        <v>232</v>
      </c>
      <c r="B74" s="143">
        <v>5556880</v>
      </c>
      <c r="C74" s="144">
        <v>11.547618207402499</v>
      </c>
      <c r="D74" s="145">
        <v>4.2300000000000039E-2</v>
      </c>
      <c r="E74" s="146">
        <v>0.75530789832347012</v>
      </c>
      <c r="F74" s="146">
        <v>0.82848226759728516</v>
      </c>
      <c r="G74" s="147">
        <v>46708.628717801868</v>
      </c>
      <c r="H74" s="147">
        <v>362</v>
      </c>
      <c r="I74" s="148"/>
      <c r="J74" s="161">
        <v>11.037189077395</v>
      </c>
      <c r="K74" s="161">
        <v>12.15959037895</v>
      </c>
      <c r="L74" s="161">
        <v>12.535443338126001</v>
      </c>
      <c r="M74" s="161">
        <v>14.107510429991001</v>
      </c>
      <c r="N74" s="161">
        <v>13.356445442979</v>
      </c>
      <c r="O74" s="161">
        <v>10.987366789766</v>
      </c>
      <c r="P74" s="161">
        <v>13.142789910337999</v>
      </c>
      <c r="Q74" s="161">
        <v>12.729181730482001</v>
      </c>
      <c r="R74" s="162">
        <v>11.108222859816999</v>
      </c>
      <c r="S74" s="162">
        <v>10.575296371515</v>
      </c>
      <c r="T74" s="153">
        <v>12.187781911948999</v>
      </c>
      <c r="U74" s="153">
        <v>10.719131209058</v>
      </c>
      <c r="V74" s="159">
        <v>9.5884174333159002</v>
      </c>
      <c r="W74" s="159">
        <v>9.7490214549289007</v>
      </c>
      <c r="X74" s="160">
        <v>8.9833051239842998</v>
      </c>
      <c r="Y74" s="160">
        <v>8.3290173091375994</v>
      </c>
      <c r="Z74" s="153">
        <v>8.8090896591931998</v>
      </c>
      <c r="AA74" s="153">
        <v>8.2508049583674996</v>
      </c>
      <c r="AB74" s="153">
        <v>8.5102769761512</v>
      </c>
      <c r="AC74" s="153">
        <v>7.8589973018780999</v>
      </c>
      <c r="AD74" s="282">
        <v>6.9926892743274998</v>
      </c>
      <c r="AE74" s="295">
        <v>6.9757565564270996</v>
      </c>
      <c r="AF74" s="284">
        <v>6.6449471744236996</v>
      </c>
      <c r="AG74" s="205"/>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3"/>
      <c r="CK74" s="153"/>
      <c r="CL74" s="153"/>
      <c r="CM74" s="153"/>
      <c r="CN74" s="153"/>
      <c r="CO74" s="153"/>
      <c r="CP74" s="153"/>
      <c r="CQ74" s="153"/>
      <c r="CR74" s="153"/>
      <c r="CS74" s="153"/>
      <c r="CT74" s="153"/>
      <c r="CU74" s="153"/>
      <c r="CV74" s="153"/>
      <c r="CW74" s="153"/>
      <c r="CX74" s="153"/>
      <c r="CY74" s="153"/>
      <c r="CZ74" s="153"/>
      <c r="DA74" s="153"/>
      <c r="DB74" s="153"/>
      <c r="DC74" s="153"/>
      <c r="DD74" s="153"/>
      <c r="DE74" s="153"/>
      <c r="DF74" s="176"/>
      <c r="DG74" s="177"/>
      <c r="DH74" s="7"/>
      <c r="DI74" s="7"/>
      <c r="DJ74" s="7"/>
      <c r="DK74" s="7"/>
      <c r="DL74" s="7"/>
      <c r="DM74" s="7"/>
      <c r="DN74" s="7"/>
      <c r="DO74" s="7"/>
      <c r="DP74" s="7"/>
      <c r="DQ74" s="7"/>
      <c r="DR74" s="7"/>
      <c r="DS74" s="7"/>
      <c r="DT74" s="7"/>
      <c r="DU74" s="7"/>
    </row>
    <row r="75" spans="1:125" x14ac:dyDescent="0.25">
      <c r="A75" s="142" t="s">
        <v>201</v>
      </c>
      <c r="B75" s="143">
        <v>67935660</v>
      </c>
      <c r="C75" s="144">
        <v>6.7262126347413496</v>
      </c>
      <c r="D75" s="145">
        <v>0.37920000000000004</v>
      </c>
      <c r="E75" s="146">
        <v>1.2374461780286208</v>
      </c>
      <c r="F75" s="146">
        <v>1.2358867921003667</v>
      </c>
      <c r="G75" s="147">
        <v>43523.160060132774</v>
      </c>
      <c r="H75" s="147">
        <v>3483</v>
      </c>
      <c r="I75" s="148"/>
      <c r="J75" s="161">
        <v>6.7091076134599001</v>
      </c>
      <c r="K75" s="161">
        <v>6.7466299023824998</v>
      </c>
      <c r="L75" s="161">
        <v>6.6224256758686</v>
      </c>
      <c r="M75" s="161">
        <v>6.6633787969283</v>
      </c>
      <c r="N75" s="161">
        <v>6.6372189475388996</v>
      </c>
      <c r="O75" s="161">
        <v>6.6347711784917998</v>
      </c>
      <c r="P75" s="161">
        <v>6.4258952858600003</v>
      </c>
      <c r="Q75" s="161">
        <v>6.2723369706646004</v>
      </c>
      <c r="R75" s="162">
        <v>6.1281175195942996</v>
      </c>
      <c r="S75" s="162">
        <v>5.8914250371758001</v>
      </c>
      <c r="T75" s="153">
        <v>5.9751737910878999</v>
      </c>
      <c r="U75" s="153">
        <v>5.7354225033448003</v>
      </c>
      <c r="V75" s="159">
        <v>5.7392929899217</v>
      </c>
      <c r="W75" s="159">
        <v>5.6286680618986003</v>
      </c>
      <c r="X75" s="160">
        <v>5.0933268705512997</v>
      </c>
      <c r="Y75" s="160">
        <v>5.1501107070451004</v>
      </c>
      <c r="Z75" s="153">
        <v>5.1763553811197998</v>
      </c>
      <c r="AA75" s="153">
        <v>5.2106398597614998</v>
      </c>
      <c r="AB75" s="153">
        <v>5.0232777756406</v>
      </c>
      <c r="AC75" s="153">
        <v>4.9124330678410999</v>
      </c>
      <c r="AD75" s="282">
        <v>4.3568835133228996</v>
      </c>
      <c r="AE75" s="295">
        <v>4.9240417775027003</v>
      </c>
      <c r="AF75" s="284">
        <v>4.7640553747643999</v>
      </c>
      <c r="AG75" s="205"/>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153"/>
      <c r="BG75" s="153"/>
      <c r="BH75" s="153"/>
      <c r="BI75" s="153"/>
      <c r="BJ75" s="153"/>
      <c r="BK75" s="153"/>
      <c r="BL75" s="153"/>
      <c r="BM75" s="153"/>
      <c r="BN75" s="153"/>
      <c r="BO75" s="153"/>
      <c r="BP75" s="153"/>
      <c r="BQ75" s="153"/>
      <c r="BR75" s="153"/>
      <c r="BS75" s="153"/>
      <c r="BT75" s="153"/>
      <c r="BU75" s="153"/>
      <c r="BV75" s="153"/>
      <c r="BW75" s="153"/>
      <c r="BX75" s="153"/>
      <c r="BY75" s="153"/>
      <c r="BZ75" s="153"/>
      <c r="CA75" s="153"/>
      <c r="CB75" s="153"/>
      <c r="CC75" s="153"/>
      <c r="CD75" s="153"/>
      <c r="CE75" s="153"/>
      <c r="CF75" s="153"/>
      <c r="CG75" s="153"/>
      <c r="CH75" s="153"/>
      <c r="CI75" s="153"/>
      <c r="CJ75" s="153"/>
      <c r="CK75" s="153"/>
      <c r="CL75" s="153"/>
      <c r="CM75" s="153"/>
      <c r="CN75" s="153"/>
      <c r="CO75" s="153"/>
      <c r="CP75" s="153"/>
      <c r="CQ75" s="153"/>
      <c r="CR75" s="153"/>
      <c r="CS75" s="153"/>
      <c r="CT75" s="153"/>
      <c r="CU75" s="153"/>
      <c r="CV75" s="153"/>
      <c r="CW75" s="153"/>
      <c r="CX75" s="153"/>
      <c r="CY75" s="153"/>
      <c r="CZ75" s="153"/>
      <c r="DA75" s="153"/>
      <c r="DB75" s="153"/>
      <c r="DC75" s="153"/>
      <c r="DD75" s="153"/>
      <c r="DE75" s="153"/>
      <c r="DF75" s="176"/>
      <c r="DG75" s="177"/>
      <c r="DH75" s="7"/>
      <c r="DI75" s="7"/>
      <c r="DJ75" s="7"/>
      <c r="DK75" s="7"/>
      <c r="DL75" s="7"/>
      <c r="DM75" s="7"/>
      <c r="DN75" s="7"/>
      <c r="DO75" s="7"/>
      <c r="DP75" s="7"/>
      <c r="DQ75" s="7"/>
      <c r="DR75" s="7"/>
      <c r="DS75" s="7"/>
      <c r="DT75" s="7"/>
      <c r="DU75" s="7"/>
    </row>
    <row r="76" spans="1:125" x14ac:dyDescent="0.25">
      <c r="A76" s="142" t="s">
        <v>191</v>
      </c>
      <c r="B76" s="143">
        <v>2388992</v>
      </c>
      <c r="C76" s="144">
        <v>5.3693682133541198</v>
      </c>
      <c r="D76" s="145">
        <v>0.15799999999999997</v>
      </c>
      <c r="E76" s="163"/>
      <c r="F76" s="146"/>
      <c r="G76" s="147">
        <v>14379.533768119029</v>
      </c>
      <c r="H76" s="147"/>
      <c r="I76" s="148"/>
      <c r="J76" s="158">
        <v>5.3586300266903004</v>
      </c>
      <c r="K76" s="158">
        <v>5.3351010810522004</v>
      </c>
      <c r="L76" s="158">
        <v>4.9951269825260001</v>
      </c>
      <c r="M76" s="158">
        <v>5.5230616929772003</v>
      </c>
      <c r="N76" s="158">
        <v>4.8514304255961997</v>
      </c>
      <c r="O76" s="158">
        <v>4.5503365927508996</v>
      </c>
      <c r="P76" s="158">
        <v>3.9455847143725999</v>
      </c>
      <c r="Q76" s="158">
        <v>3.4710723080827002</v>
      </c>
      <c r="R76" s="153">
        <v>3.5881171141835999</v>
      </c>
      <c r="S76" s="153">
        <v>3.4300084405760001</v>
      </c>
      <c r="T76" s="153">
        <v>3.6283751828562001</v>
      </c>
      <c r="U76" s="153">
        <v>3.4253643074475</v>
      </c>
      <c r="V76" s="159">
        <v>3.3489637243756998</v>
      </c>
      <c r="W76" s="159">
        <v>3.3408967807946</v>
      </c>
      <c r="X76" s="160">
        <v>3.3378181062879002</v>
      </c>
      <c r="Y76" s="160">
        <v>3.3336643049293002</v>
      </c>
      <c r="Z76" s="153">
        <v>3.3271739636483</v>
      </c>
      <c r="AA76" s="153">
        <v>2.7991047799388</v>
      </c>
      <c r="AB76" s="153">
        <v>2.5919771676123</v>
      </c>
      <c r="AC76" s="153">
        <v>2.6446374634568999</v>
      </c>
      <c r="AD76" s="282">
        <v>2.6289951380677001</v>
      </c>
      <c r="AE76" s="295">
        <v>2.5534431401700002</v>
      </c>
      <c r="AF76" s="284">
        <v>2.4649524363789999</v>
      </c>
      <c r="AG76" s="205"/>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153"/>
      <c r="CA76" s="153"/>
      <c r="CB76" s="153"/>
      <c r="CC76" s="153"/>
      <c r="CD76" s="153"/>
      <c r="CE76" s="153"/>
      <c r="CF76" s="153"/>
      <c r="CG76" s="153"/>
      <c r="CH76" s="153"/>
      <c r="CI76" s="153"/>
      <c r="CJ76" s="153"/>
      <c r="CK76" s="153"/>
      <c r="CL76" s="153"/>
      <c r="CM76" s="153"/>
      <c r="CN76" s="153"/>
      <c r="CO76" s="153"/>
      <c r="CP76" s="153"/>
      <c r="CQ76" s="153"/>
      <c r="CR76" s="153"/>
      <c r="CS76" s="153"/>
      <c r="CT76" s="153"/>
      <c r="CU76" s="153"/>
      <c r="CV76" s="153"/>
      <c r="CW76" s="153"/>
      <c r="CX76" s="153"/>
      <c r="CY76" s="153"/>
      <c r="CZ76" s="153"/>
      <c r="DA76" s="153"/>
      <c r="DB76" s="153"/>
      <c r="DC76" s="153"/>
      <c r="DD76" s="153"/>
      <c r="DE76" s="153"/>
      <c r="DF76" s="176"/>
      <c r="DG76" s="177"/>
      <c r="DH76" s="7"/>
      <c r="DI76" s="7"/>
      <c r="DJ76" s="7"/>
      <c r="DK76" s="7"/>
      <c r="DL76" s="7"/>
      <c r="DM76" s="7"/>
      <c r="DN76" s="7"/>
      <c r="DO76" s="7"/>
      <c r="DP76" s="7"/>
      <c r="DQ76" s="7"/>
      <c r="DR76" s="7"/>
      <c r="DS76" s="7"/>
      <c r="DT76" s="7"/>
      <c r="DU76" s="7"/>
    </row>
    <row r="77" spans="1:125" x14ac:dyDescent="0.25">
      <c r="A77" s="142" t="s">
        <v>231</v>
      </c>
      <c r="B77" s="143">
        <v>84079811</v>
      </c>
      <c r="C77" s="144">
        <v>11.501438464671599</v>
      </c>
      <c r="D77" s="145">
        <v>0.32489999999999997</v>
      </c>
      <c r="E77" s="146">
        <v>0.37355041525510446</v>
      </c>
      <c r="F77" s="146">
        <v>0.26924985208324831</v>
      </c>
      <c r="G77" s="147">
        <v>50187.809168885426</v>
      </c>
      <c r="H77" s="147">
        <v>5709</v>
      </c>
      <c r="I77" s="148"/>
      <c r="J77" s="161">
        <v>10.634045356427</v>
      </c>
      <c r="K77" s="161">
        <v>10.82903624803</v>
      </c>
      <c r="L77" s="161">
        <v>10.629355499769</v>
      </c>
      <c r="M77" s="161">
        <v>10.654078034604</v>
      </c>
      <c r="N77" s="161">
        <v>10.465560557337</v>
      </c>
      <c r="O77" s="161">
        <v>10.227105894354001</v>
      </c>
      <c r="P77" s="161">
        <v>10.408227439874</v>
      </c>
      <c r="Q77" s="161">
        <v>10.058666644359</v>
      </c>
      <c r="R77" s="162">
        <v>10.150791525075</v>
      </c>
      <c r="S77" s="162">
        <v>9.4356029459802002</v>
      </c>
      <c r="T77" s="153">
        <v>10.001966494846</v>
      </c>
      <c r="U77" s="153">
        <v>9.6759559658819008</v>
      </c>
      <c r="V77" s="159">
        <v>9.8158477611943997</v>
      </c>
      <c r="W77" s="159">
        <v>10.006434871603</v>
      </c>
      <c r="X77" s="160">
        <v>9.4891082169542997</v>
      </c>
      <c r="Y77" s="160">
        <v>9.5428739910106</v>
      </c>
      <c r="Z77" s="153">
        <v>9.5708710436404001</v>
      </c>
      <c r="AA77" s="153">
        <v>9.3663065948014008</v>
      </c>
      <c r="AB77" s="153">
        <v>9.0475567726038992</v>
      </c>
      <c r="AC77" s="153">
        <v>8.4124524833825998</v>
      </c>
      <c r="AD77" s="282">
        <v>7.7222182370484997</v>
      </c>
      <c r="AE77" s="295">
        <v>8.2246556579025007</v>
      </c>
      <c r="AF77" s="284">
        <v>8.1556962056324007</v>
      </c>
      <c r="AG77" s="205"/>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3"/>
      <c r="BQ77" s="153"/>
      <c r="BR77" s="153"/>
      <c r="BS77" s="153"/>
      <c r="BT77" s="153"/>
      <c r="BU77" s="153"/>
      <c r="BV77" s="153"/>
      <c r="BW77" s="153"/>
      <c r="BX77" s="153"/>
      <c r="BY77" s="153"/>
      <c r="BZ77" s="153"/>
      <c r="CA77" s="153"/>
      <c r="CB77" s="153"/>
      <c r="CC77" s="153"/>
      <c r="CD77" s="153"/>
      <c r="CE77" s="153"/>
      <c r="CF77" s="153"/>
      <c r="CG77" s="153"/>
      <c r="CH77" s="153"/>
      <c r="CI77" s="153"/>
      <c r="CJ77" s="153"/>
      <c r="CK77" s="153"/>
      <c r="CL77" s="153"/>
      <c r="CM77" s="153"/>
      <c r="CN77" s="153"/>
      <c r="CO77" s="153"/>
      <c r="CP77" s="153"/>
      <c r="CQ77" s="153"/>
      <c r="CR77" s="153"/>
      <c r="CS77" s="153"/>
      <c r="CT77" s="153"/>
      <c r="CU77" s="153"/>
      <c r="CV77" s="153"/>
      <c r="CW77" s="153"/>
      <c r="CX77" s="153"/>
      <c r="CY77" s="153"/>
      <c r="CZ77" s="153"/>
      <c r="DA77" s="153"/>
      <c r="DB77" s="153"/>
      <c r="DC77" s="153"/>
      <c r="DD77" s="153"/>
      <c r="DE77" s="153"/>
      <c r="DF77" s="176"/>
      <c r="DG77" s="177"/>
      <c r="DH77" s="7"/>
      <c r="DI77" s="7"/>
      <c r="DJ77" s="7"/>
      <c r="DK77" s="7"/>
      <c r="DL77" s="7"/>
      <c r="DM77" s="7"/>
      <c r="DN77" s="7"/>
      <c r="DO77" s="7"/>
      <c r="DP77" s="7"/>
      <c r="DQ77" s="7"/>
      <c r="DR77" s="7"/>
      <c r="DS77" s="7"/>
      <c r="DT77" s="7"/>
      <c r="DU77" s="7"/>
    </row>
    <row r="78" spans="1:125" x14ac:dyDescent="0.25">
      <c r="A78" s="142" t="s">
        <v>208</v>
      </c>
      <c r="B78" s="143">
        <v>10566531</v>
      </c>
      <c r="C78" s="144">
        <v>7.7300169018218483</v>
      </c>
      <c r="D78" s="145">
        <v>0.34900000000000003</v>
      </c>
      <c r="E78" s="163"/>
      <c r="F78" s="146"/>
      <c r="G78" s="147">
        <v>30630.485644404587</v>
      </c>
      <c r="H78" s="147">
        <v>7</v>
      </c>
      <c r="I78" s="148"/>
      <c r="J78" s="161">
        <v>8.6182940686938991</v>
      </c>
      <c r="K78" s="161">
        <v>8.7698793340834005</v>
      </c>
      <c r="L78" s="161">
        <v>8.7433559319094005</v>
      </c>
      <c r="M78" s="161">
        <v>9.0565729877981997</v>
      </c>
      <c r="N78" s="161">
        <v>9.0114939557906997</v>
      </c>
      <c r="O78" s="161">
        <v>9.1678520933851999</v>
      </c>
      <c r="P78" s="161">
        <v>9.0272839996168006</v>
      </c>
      <c r="Q78" s="161">
        <v>9.3123448178798007</v>
      </c>
      <c r="R78" s="162">
        <v>8.9161692462122009</v>
      </c>
      <c r="S78" s="162">
        <v>8.4027257105255</v>
      </c>
      <c r="T78" s="153">
        <v>7.7800954245926999</v>
      </c>
      <c r="U78" s="153">
        <v>7.5374028231501997</v>
      </c>
      <c r="V78" s="159">
        <v>7.1628533109201999</v>
      </c>
      <c r="W78" s="159">
        <v>6.5245054181380997</v>
      </c>
      <c r="X78" s="160">
        <v>6.3032503995973999</v>
      </c>
      <c r="Y78" s="160">
        <v>6.1891375844622996</v>
      </c>
      <c r="Z78" s="153">
        <v>6.0922728046556998</v>
      </c>
      <c r="AA78" s="153">
        <v>6.1252751436397999</v>
      </c>
      <c r="AB78" s="153">
        <v>5.9690553168867</v>
      </c>
      <c r="AC78" s="153">
        <v>5.5233895729627998</v>
      </c>
      <c r="AD78" s="282">
        <v>4.7113629075033998</v>
      </c>
      <c r="AE78" s="295">
        <v>4.8910175087091998</v>
      </c>
      <c r="AF78" s="284">
        <v>5.140994427741</v>
      </c>
      <c r="AG78" s="205"/>
      <c r="AH78" s="153"/>
      <c r="AI78" s="153"/>
      <c r="AJ78" s="153"/>
      <c r="AK78" s="153"/>
      <c r="AL78" s="153"/>
      <c r="AM78" s="153"/>
      <c r="AN78" s="153"/>
      <c r="AO78" s="153"/>
      <c r="AP78" s="153"/>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153"/>
      <c r="BP78" s="153"/>
      <c r="BQ78" s="153"/>
      <c r="BR78" s="153"/>
      <c r="BS78" s="153"/>
      <c r="BT78" s="153"/>
      <c r="BU78" s="153"/>
      <c r="BV78" s="153"/>
      <c r="BW78" s="153"/>
      <c r="BX78" s="153"/>
      <c r="BY78" s="153"/>
      <c r="BZ78" s="153"/>
      <c r="CA78" s="153"/>
      <c r="CB78" s="153"/>
      <c r="CC78" s="153"/>
      <c r="CD78" s="153"/>
      <c r="CE78" s="153"/>
      <c r="CF78" s="153"/>
      <c r="CG78" s="153"/>
      <c r="CH78" s="153"/>
      <c r="CI78" s="153"/>
      <c r="CJ78" s="153"/>
      <c r="CK78" s="153"/>
      <c r="CL78" s="153"/>
      <c r="CM78" s="153"/>
      <c r="CN78" s="153"/>
      <c r="CO78" s="153"/>
      <c r="CP78" s="153"/>
      <c r="CQ78" s="153"/>
      <c r="CR78" s="153"/>
      <c r="CS78" s="153"/>
      <c r="CT78" s="153"/>
      <c r="CU78" s="153"/>
      <c r="CV78" s="153"/>
      <c r="CW78" s="153"/>
      <c r="CX78" s="153"/>
      <c r="CY78" s="153"/>
      <c r="CZ78" s="153"/>
      <c r="DA78" s="153"/>
      <c r="DB78" s="153"/>
      <c r="DC78" s="153"/>
      <c r="DD78" s="153"/>
      <c r="DE78" s="153"/>
      <c r="DF78" s="176"/>
      <c r="DG78" s="177"/>
      <c r="DH78" s="7"/>
      <c r="DI78" s="7"/>
      <c r="DJ78" s="7"/>
      <c r="DK78" s="7"/>
      <c r="DL78" s="7"/>
      <c r="DM78" s="7"/>
      <c r="DN78" s="7"/>
      <c r="DO78" s="7"/>
      <c r="DP78" s="7"/>
      <c r="DQ78" s="7"/>
      <c r="DR78" s="7"/>
      <c r="DS78" s="7"/>
      <c r="DT78" s="7"/>
      <c r="DU78" s="7"/>
    </row>
    <row r="79" spans="1:125" x14ac:dyDescent="0.25">
      <c r="A79" s="142" t="s">
        <v>138</v>
      </c>
      <c r="B79" s="143">
        <v>808726</v>
      </c>
      <c r="C79" s="144">
        <v>1.8842548914203998</v>
      </c>
      <c r="D79" s="145">
        <v>6.3199999999999937E-2</v>
      </c>
      <c r="E79" s="163"/>
      <c r="F79" s="146"/>
      <c r="G79" s="147">
        <v>14771.787701330959</v>
      </c>
      <c r="H79" s="147"/>
      <c r="I79" s="148"/>
      <c r="J79" s="158">
        <v>2.2063775160329002</v>
      </c>
      <c r="K79" s="158">
        <v>2.1875177820183</v>
      </c>
      <c r="L79" s="158">
        <v>2.1595560958052</v>
      </c>
      <c r="M79" s="158">
        <v>2.1542028900368</v>
      </c>
      <c r="N79" s="158">
        <v>2.2264024597526002</v>
      </c>
      <c r="O79" s="158">
        <v>1.97537234158</v>
      </c>
      <c r="P79" s="158">
        <v>1.7803940502183999</v>
      </c>
      <c r="Q79" s="158">
        <v>2.1488188854488</v>
      </c>
      <c r="R79" s="153">
        <v>2.1512679399887999</v>
      </c>
      <c r="S79" s="153">
        <v>2.1845496365443999</v>
      </c>
      <c r="T79" s="153">
        <v>2.3590424718545</v>
      </c>
      <c r="U79" s="153">
        <v>2.4474392457751999</v>
      </c>
      <c r="V79" s="159">
        <v>2.6592030593999998</v>
      </c>
      <c r="W79" s="159">
        <v>2.6084282902757998</v>
      </c>
      <c r="X79" s="160">
        <v>2.7052045123887001</v>
      </c>
      <c r="Y79" s="160">
        <v>2.6994988649159999</v>
      </c>
      <c r="Z79" s="153">
        <v>3.1775152990961999</v>
      </c>
      <c r="AA79" s="153">
        <v>3.1738948524855002</v>
      </c>
      <c r="AB79" s="153">
        <v>3.2992924424173999</v>
      </c>
      <c r="AC79" s="153">
        <v>3.5515421618484</v>
      </c>
      <c r="AD79" s="282">
        <v>4.2014748681891998</v>
      </c>
      <c r="AE79" s="295">
        <v>4.7064032867004997</v>
      </c>
      <c r="AF79" s="284">
        <v>4.760960202253</v>
      </c>
      <c r="AG79" s="205"/>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3"/>
      <c r="BR79" s="153"/>
      <c r="BS79" s="153"/>
      <c r="BT79" s="153"/>
      <c r="BU79" s="153"/>
      <c r="BV79" s="153"/>
      <c r="BW79" s="153"/>
      <c r="BX79" s="153"/>
      <c r="BY79" s="153"/>
      <c r="BZ79" s="153"/>
      <c r="CA79" s="153"/>
      <c r="CB79" s="153"/>
      <c r="CC79" s="153"/>
      <c r="CD79" s="153"/>
      <c r="CE79" s="153"/>
      <c r="CF79" s="153"/>
      <c r="CG79" s="153"/>
      <c r="CH79" s="153"/>
      <c r="CI79" s="153"/>
      <c r="CJ79" s="153"/>
      <c r="CK79" s="153"/>
      <c r="CL79" s="153"/>
      <c r="CM79" s="153"/>
      <c r="CN79" s="153"/>
      <c r="CO79" s="153"/>
      <c r="CP79" s="153"/>
      <c r="CQ79" s="153"/>
      <c r="CR79" s="153"/>
      <c r="CS79" s="153"/>
      <c r="CT79" s="153"/>
      <c r="CU79" s="153"/>
      <c r="CV79" s="153"/>
      <c r="CW79" s="153"/>
      <c r="CX79" s="153"/>
      <c r="CY79" s="153"/>
      <c r="CZ79" s="153"/>
      <c r="DA79" s="153"/>
      <c r="DB79" s="153"/>
      <c r="DC79" s="153"/>
      <c r="DD79" s="153"/>
      <c r="DE79" s="153"/>
      <c r="DF79" s="176"/>
      <c r="DG79" s="177"/>
      <c r="DH79" s="7"/>
      <c r="DI79" s="7"/>
      <c r="DJ79" s="7"/>
      <c r="DK79" s="7"/>
      <c r="DL79" s="7"/>
      <c r="DM79" s="7"/>
      <c r="DN79" s="7"/>
      <c r="DO79" s="7"/>
      <c r="DP79" s="7"/>
      <c r="DQ79" s="7"/>
      <c r="DR79" s="7"/>
      <c r="DS79" s="7"/>
      <c r="DT79" s="7"/>
      <c r="DU79" s="7"/>
    </row>
    <row r="80" spans="1:125" x14ac:dyDescent="0.25">
      <c r="A80" s="142" t="s">
        <v>195</v>
      </c>
      <c r="B80" s="143">
        <v>9683505</v>
      </c>
      <c r="C80" s="144">
        <v>6.1293451457796699</v>
      </c>
      <c r="D80" s="145">
        <v>0.24540000000000006</v>
      </c>
      <c r="E80" s="146">
        <v>0.25830703330245469</v>
      </c>
      <c r="F80" s="146">
        <v>0.28646798411692814</v>
      </c>
      <c r="G80" s="147">
        <v>28696.361631370768</v>
      </c>
      <c r="H80" s="147">
        <v>6</v>
      </c>
      <c r="I80" s="148"/>
      <c r="J80" s="161">
        <v>5.7453633118553</v>
      </c>
      <c r="K80" s="161">
        <v>5.9037544798515</v>
      </c>
      <c r="L80" s="161">
        <v>5.8297659241363</v>
      </c>
      <c r="M80" s="161">
        <v>6.0994339666246002</v>
      </c>
      <c r="N80" s="161">
        <v>5.9306964415054004</v>
      </c>
      <c r="O80" s="161">
        <v>5.9776881432350004</v>
      </c>
      <c r="P80" s="161">
        <v>5.9657968468669003</v>
      </c>
      <c r="Q80" s="161">
        <v>5.8440249181253998</v>
      </c>
      <c r="R80" s="162">
        <v>5.7382702933992</v>
      </c>
      <c r="S80" s="162">
        <v>5.1442144224566997</v>
      </c>
      <c r="T80" s="153">
        <v>5.2217011667986997</v>
      </c>
      <c r="U80" s="153">
        <v>5.1490280301898999</v>
      </c>
      <c r="V80" s="159">
        <v>4.7912841432670001</v>
      </c>
      <c r="W80" s="159">
        <v>4.5264098048303003</v>
      </c>
      <c r="X80" s="160">
        <v>4.5514370772620998</v>
      </c>
      <c r="Y80" s="160">
        <v>4.8364702601951999</v>
      </c>
      <c r="Z80" s="153">
        <v>4.9361122313149002</v>
      </c>
      <c r="AA80" s="153">
        <v>5.5412422112395996</v>
      </c>
      <c r="AB80" s="153">
        <v>5.5376662929130003</v>
      </c>
      <c r="AC80" s="153">
        <v>5.3931411376128997</v>
      </c>
      <c r="AD80" s="282">
        <v>5.1581569456135998</v>
      </c>
      <c r="AE80" s="295">
        <v>5.3681544774520997</v>
      </c>
      <c r="AF80" s="284">
        <v>4.9515110008735004</v>
      </c>
      <c r="AG80" s="205"/>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c r="CB80" s="153"/>
      <c r="CC80" s="153"/>
      <c r="CD80" s="153"/>
      <c r="CE80" s="153"/>
      <c r="CF80" s="153"/>
      <c r="CG80" s="153"/>
      <c r="CH80" s="153"/>
      <c r="CI80" s="153"/>
      <c r="CJ80" s="153"/>
      <c r="CK80" s="153"/>
      <c r="CL80" s="153"/>
      <c r="CM80" s="153"/>
      <c r="CN80" s="153"/>
      <c r="CO80" s="153"/>
      <c r="CP80" s="153"/>
      <c r="CQ80" s="153"/>
      <c r="CR80" s="153"/>
      <c r="CS80" s="153"/>
      <c r="CT80" s="153"/>
      <c r="CU80" s="153"/>
      <c r="CV80" s="153"/>
      <c r="CW80" s="153"/>
      <c r="CX80" s="153"/>
      <c r="CY80" s="153"/>
      <c r="CZ80" s="153"/>
      <c r="DA80" s="153"/>
      <c r="DB80" s="153"/>
      <c r="DC80" s="153"/>
      <c r="DD80" s="153"/>
      <c r="DE80" s="153"/>
      <c r="DF80" s="176"/>
      <c r="DG80" s="177"/>
      <c r="DH80" s="7"/>
      <c r="DI80" s="7"/>
      <c r="DJ80" s="7"/>
      <c r="DK80" s="7"/>
      <c r="DL80" s="7"/>
      <c r="DM80" s="7"/>
      <c r="DN80" s="7"/>
      <c r="DO80" s="7"/>
      <c r="DP80" s="7"/>
      <c r="DQ80" s="7"/>
      <c r="DR80" s="7"/>
      <c r="DS80" s="7"/>
      <c r="DT80" s="7"/>
      <c r="DU80" s="7"/>
    </row>
    <row r="81" spans="1:125" x14ac:dyDescent="0.25">
      <c r="A81" s="142" t="s">
        <v>121</v>
      </c>
      <c r="B81" s="143">
        <v>1417173173</v>
      </c>
      <c r="C81" s="144">
        <v>0.80805815355484223</v>
      </c>
      <c r="D81" s="145">
        <v>0.17680000000000007</v>
      </c>
      <c r="E81" s="146">
        <v>1.6420600047347004E-3</v>
      </c>
      <c r="F81" s="146">
        <v>4.2449216753803788E-3</v>
      </c>
      <c r="G81" s="147">
        <v>5301.5263126057052</v>
      </c>
      <c r="H81" s="147">
        <v>17</v>
      </c>
      <c r="I81" s="148"/>
      <c r="J81" s="149">
        <v>0.94547325354129996</v>
      </c>
      <c r="K81" s="149">
        <v>0.94428560088804003</v>
      </c>
      <c r="L81" s="149">
        <v>0.96333984926210003</v>
      </c>
      <c r="M81" s="149">
        <v>0.97629318966379997</v>
      </c>
      <c r="N81" s="149">
        <v>1.0360993336355999</v>
      </c>
      <c r="O81" s="149">
        <v>1.0632733030979</v>
      </c>
      <c r="P81" s="149">
        <v>1.117378578206</v>
      </c>
      <c r="Q81" s="149">
        <v>1.1984956351739999</v>
      </c>
      <c r="R81" s="150">
        <v>1.2559731789060999</v>
      </c>
      <c r="S81" s="150">
        <v>1.3535163808920001</v>
      </c>
      <c r="T81" s="150">
        <v>1.4169122081351999</v>
      </c>
      <c r="U81" s="150">
        <v>1.4842778593639001</v>
      </c>
      <c r="V81" s="151">
        <v>1.6021062566399999</v>
      </c>
      <c r="W81" s="151">
        <v>1.6300768686364</v>
      </c>
      <c r="X81" s="152">
        <v>1.7339288413453</v>
      </c>
      <c r="Y81" s="152">
        <v>1.7268116505316999</v>
      </c>
      <c r="Z81" s="153">
        <v>1.739758707969</v>
      </c>
      <c r="AA81" s="153">
        <v>1.8176225765356999</v>
      </c>
      <c r="AB81" s="153">
        <v>1.9006704267353001</v>
      </c>
      <c r="AC81" s="153">
        <v>1.8567226777715999</v>
      </c>
      <c r="AD81" s="282">
        <v>1.6777634758869</v>
      </c>
      <c r="AE81" s="295">
        <v>1.8091397348319</v>
      </c>
      <c r="AF81" s="284">
        <v>1.908038461244</v>
      </c>
      <c r="AG81" s="205"/>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3"/>
      <c r="BX81" s="153"/>
      <c r="BY81" s="153"/>
      <c r="BZ81" s="153"/>
      <c r="CA81" s="153"/>
      <c r="CB81" s="153"/>
      <c r="CC81" s="153"/>
      <c r="CD81" s="153"/>
      <c r="CE81" s="153"/>
      <c r="CF81" s="153"/>
      <c r="CG81" s="153"/>
      <c r="CH81" s="153"/>
      <c r="CI81" s="153"/>
      <c r="CJ81" s="153"/>
      <c r="CK81" s="153"/>
      <c r="CL81" s="153"/>
      <c r="CM81" s="153"/>
      <c r="CN81" s="153"/>
      <c r="CO81" s="153"/>
      <c r="CP81" s="153"/>
      <c r="CQ81" s="153"/>
      <c r="CR81" s="153"/>
      <c r="CS81" s="153"/>
      <c r="CT81" s="153"/>
      <c r="CU81" s="153"/>
      <c r="CV81" s="153"/>
      <c r="CW81" s="153"/>
      <c r="CX81" s="153"/>
      <c r="CY81" s="153"/>
      <c r="CZ81" s="153"/>
      <c r="DA81" s="153"/>
      <c r="DB81" s="153"/>
      <c r="DC81" s="153"/>
      <c r="DD81" s="153"/>
      <c r="DE81" s="153"/>
      <c r="DF81" s="176"/>
      <c r="DG81" s="177"/>
      <c r="DH81" s="7"/>
      <c r="DI81" s="7"/>
      <c r="DJ81" s="7"/>
      <c r="DK81" s="7"/>
      <c r="DL81" s="7"/>
      <c r="DM81" s="7"/>
      <c r="DN81" s="7"/>
      <c r="DO81" s="7"/>
      <c r="DP81" s="7"/>
      <c r="DQ81" s="7"/>
      <c r="DR81" s="7"/>
      <c r="DS81" s="7"/>
      <c r="DT81" s="7"/>
      <c r="DU81" s="7"/>
    </row>
    <row r="82" spans="1:125" x14ac:dyDescent="0.25">
      <c r="A82" s="142" t="s">
        <v>135</v>
      </c>
      <c r="B82" s="143">
        <v>275501339</v>
      </c>
      <c r="C82" s="144">
        <v>1.1481007113549231</v>
      </c>
      <c r="D82" s="145">
        <v>0.38109999999999999</v>
      </c>
      <c r="E82" s="163"/>
      <c r="F82" s="146"/>
      <c r="G82" s="147">
        <v>9862.7442925576179</v>
      </c>
      <c r="H82" s="302">
        <v>0.5</v>
      </c>
      <c r="I82" s="148"/>
      <c r="J82" s="149">
        <v>1.3928331987772999</v>
      </c>
      <c r="K82" s="149">
        <v>1.4734269639990001</v>
      </c>
      <c r="L82" s="149">
        <v>1.4843984492465001</v>
      </c>
      <c r="M82" s="149">
        <v>1.597923562134</v>
      </c>
      <c r="N82" s="149">
        <v>1.604083884275</v>
      </c>
      <c r="O82" s="149">
        <v>1.5871716978664001</v>
      </c>
      <c r="P82" s="149">
        <v>1.6628595792675001</v>
      </c>
      <c r="Q82" s="149">
        <v>1.7103365455977999</v>
      </c>
      <c r="R82" s="150">
        <v>1.6679289159321999</v>
      </c>
      <c r="S82" s="150">
        <v>1.7126199978436001</v>
      </c>
      <c r="T82" s="150">
        <v>1.7918584621472999</v>
      </c>
      <c r="U82" s="150">
        <v>2.0199942094234999</v>
      </c>
      <c r="V82" s="151">
        <v>2.0227504039365001</v>
      </c>
      <c r="W82" s="151">
        <v>1.8623922681323</v>
      </c>
      <c r="X82" s="152">
        <v>1.9798689969150001</v>
      </c>
      <c r="Y82" s="152">
        <v>1.9836577348236999</v>
      </c>
      <c r="Z82" s="153">
        <v>1.9388311154063</v>
      </c>
      <c r="AA82" s="153">
        <v>2.0533035619755</v>
      </c>
      <c r="AB82" s="153">
        <v>2.2374548308322</v>
      </c>
      <c r="AC82" s="153">
        <v>2.3625413798119999</v>
      </c>
      <c r="AD82" s="282">
        <v>2.1830521550798001</v>
      </c>
      <c r="AE82" s="295">
        <v>2.2259783287068</v>
      </c>
      <c r="AF82" s="284">
        <v>2.4952189163897001</v>
      </c>
      <c r="AG82" s="205"/>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3"/>
      <c r="BT82" s="153"/>
      <c r="BU82" s="153"/>
      <c r="BV82" s="153"/>
      <c r="BW82" s="153"/>
      <c r="BX82" s="153"/>
      <c r="BY82" s="153"/>
      <c r="BZ82" s="153"/>
      <c r="CA82" s="153"/>
      <c r="CB82" s="153"/>
      <c r="CC82" s="153"/>
      <c r="CD82" s="153"/>
      <c r="CE82" s="153"/>
      <c r="CF82" s="153"/>
      <c r="CG82" s="153"/>
      <c r="CH82" s="153"/>
      <c r="CI82" s="153"/>
      <c r="CJ82" s="153"/>
      <c r="CK82" s="153"/>
      <c r="CL82" s="153"/>
      <c r="CM82" s="153"/>
      <c r="CN82" s="153"/>
      <c r="CO82" s="153"/>
      <c r="CP82" s="153"/>
      <c r="CQ82" s="153"/>
      <c r="CR82" s="153"/>
      <c r="CS82" s="153"/>
      <c r="CT82" s="153"/>
      <c r="CU82" s="153"/>
      <c r="CV82" s="153"/>
      <c r="CW82" s="153"/>
      <c r="CX82" s="153"/>
      <c r="CY82" s="153"/>
      <c r="CZ82" s="153"/>
      <c r="DA82" s="153"/>
      <c r="DB82" s="153"/>
      <c r="DC82" s="153"/>
      <c r="DD82" s="153"/>
      <c r="DE82" s="153"/>
      <c r="DF82" s="176"/>
      <c r="DG82" s="177"/>
      <c r="DH82" s="7"/>
      <c r="DI82" s="7"/>
      <c r="DJ82" s="7"/>
      <c r="DK82" s="7"/>
      <c r="DL82" s="7"/>
      <c r="DM82" s="7"/>
      <c r="DN82" s="7"/>
      <c r="DO82" s="7"/>
      <c r="DP82" s="7"/>
      <c r="DQ82" s="7"/>
      <c r="DR82" s="7"/>
      <c r="DS82" s="7"/>
      <c r="DT82" s="7"/>
      <c r="DU82" s="7"/>
    </row>
    <row r="83" spans="1:125" x14ac:dyDescent="0.25">
      <c r="A83" s="142" t="s">
        <v>179</v>
      </c>
      <c r="B83" s="143">
        <v>88550570</v>
      </c>
      <c r="C83" s="144">
        <v>4.4435812812120501</v>
      </c>
      <c r="D83" s="145">
        <v>0.29249999999999998</v>
      </c>
      <c r="E83" s="164">
        <v>0</v>
      </c>
      <c r="F83" s="146">
        <v>5.2340647220884612E-3</v>
      </c>
      <c r="G83" s="155">
        <v>14247.307538603331</v>
      </c>
      <c r="H83" s="147"/>
      <c r="I83" s="148"/>
      <c r="J83" s="158">
        <v>5.3314866406604002</v>
      </c>
      <c r="K83" s="158">
        <v>5.4581121266141999</v>
      </c>
      <c r="L83" s="158">
        <v>5.6254938427922996</v>
      </c>
      <c r="M83" s="158">
        <v>5.8662250245685001</v>
      </c>
      <c r="N83" s="158">
        <v>6.2189286214681996</v>
      </c>
      <c r="O83" s="158">
        <v>6.6398825851112999</v>
      </c>
      <c r="P83" s="158">
        <v>7.0858133497934999</v>
      </c>
      <c r="Q83" s="158">
        <v>7.4575693646944998</v>
      </c>
      <c r="R83" s="153">
        <v>7.5468063844872999</v>
      </c>
      <c r="S83" s="153">
        <v>7.7536088886123</v>
      </c>
      <c r="T83" s="153">
        <v>7.7059252927355004</v>
      </c>
      <c r="U83" s="153">
        <v>7.7372152337433997</v>
      </c>
      <c r="V83" s="159">
        <v>7.7325867206214998</v>
      </c>
      <c r="W83" s="159">
        <v>7.8947591630521003</v>
      </c>
      <c r="X83" s="160">
        <v>8.1007224690147996</v>
      </c>
      <c r="Y83" s="160">
        <v>7.9238966475704</v>
      </c>
      <c r="Z83" s="153">
        <v>7.9905036704679997</v>
      </c>
      <c r="AA83" s="153">
        <v>8.1921706190808994</v>
      </c>
      <c r="AB83" s="153">
        <v>8.2495491911624992</v>
      </c>
      <c r="AC83" s="153">
        <v>8.0185380196269005</v>
      </c>
      <c r="AD83" s="282">
        <v>7.8576473102791002</v>
      </c>
      <c r="AE83" s="295">
        <v>8.0397510740799998</v>
      </c>
      <c r="AF83" s="284">
        <v>8.0771895788655996</v>
      </c>
      <c r="AG83" s="205"/>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3"/>
      <c r="BR83" s="153"/>
      <c r="BS83" s="153"/>
      <c r="BT83" s="153"/>
      <c r="BU83" s="153"/>
      <c r="BV83" s="153"/>
      <c r="BW83" s="153"/>
      <c r="BX83" s="153"/>
      <c r="BY83" s="153"/>
      <c r="BZ83" s="153"/>
      <c r="CA83" s="153"/>
      <c r="CB83" s="153"/>
      <c r="CC83" s="153"/>
      <c r="CD83" s="153"/>
      <c r="CE83" s="153"/>
      <c r="CF83" s="153"/>
      <c r="CG83" s="153"/>
      <c r="CH83" s="153"/>
      <c r="CI83" s="153"/>
      <c r="CJ83" s="153"/>
      <c r="CK83" s="153"/>
      <c r="CL83" s="153"/>
      <c r="CM83" s="153"/>
      <c r="CN83" s="153"/>
      <c r="CO83" s="153"/>
      <c r="CP83" s="153"/>
      <c r="CQ83" s="153"/>
      <c r="CR83" s="153"/>
      <c r="CS83" s="153"/>
      <c r="CT83" s="153"/>
      <c r="CU83" s="153"/>
      <c r="CV83" s="153"/>
      <c r="CW83" s="153"/>
      <c r="CX83" s="153"/>
      <c r="CY83" s="153"/>
      <c r="CZ83" s="153"/>
      <c r="DA83" s="153"/>
      <c r="DB83" s="153"/>
      <c r="DC83" s="153"/>
      <c r="DD83" s="153"/>
      <c r="DE83" s="153"/>
      <c r="DF83" s="176"/>
      <c r="DG83" s="177"/>
      <c r="DH83" s="7"/>
      <c r="DI83" s="7"/>
      <c r="DJ83" s="7"/>
      <c r="DK83" s="7"/>
      <c r="DL83" s="7"/>
      <c r="DM83" s="7"/>
      <c r="DN83" s="7"/>
      <c r="DO83" s="7"/>
      <c r="DP83" s="7"/>
      <c r="DQ83" s="7"/>
      <c r="DR83" s="7"/>
      <c r="DS83" s="7"/>
      <c r="DT83" s="7"/>
      <c r="DU83" s="7"/>
    </row>
    <row r="84" spans="1:125" x14ac:dyDescent="0.25">
      <c r="A84" s="142" t="s">
        <v>180</v>
      </c>
      <c r="B84" s="143">
        <v>44496122</v>
      </c>
      <c r="C84" s="144">
        <v>4.52871304041894</v>
      </c>
      <c r="D84" s="145">
        <v>0.10689999999999998</v>
      </c>
      <c r="E84" s="163"/>
      <c r="F84" s="146"/>
      <c r="G84" s="147">
        <v>8849.0110715746014</v>
      </c>
      <c r="H84" s="147"/>
      <c r="I84" s="148"/>
      <c r="J84" s="158">
        <v>3.7570038258583001</v>
      </c>
      <c r="K84" s="158">
        <v>4.1390725859352004</v>
      </c>
      <c r="L84" s="158">
        <v>3.8018974705309998</v>
      </c>
      <c r="M84" s="158">
        <v>3.2279519299041999</v>
      </c>
      <c r="N84" s="158">
        <v>3.4240546591027998</v>
      </c>
      <c r="O84" s="158">
        <v>3.2226319311773999</v>
      </c>
      <c r="P84" s="158">
        <v>3.0564719831888998</v>
      </c>
      <c r="Q84" s="158">
        <v>2.7549997342091999</v>
      </c>
      <c r="R84" s="153">
        <v>3.0976166631213</v>
      </c>
      <c r="S84" s="153">
        <v>3.22211246019</v>
      </c>
      <c r="T84" s="153">
        <v>3.6086963208957998</v>
      </c>
      <c r="U84" s="153">
        <v>3.6392774576687001</v>
      </c>
      <c r="V84" s="159">
        <v>4.0488557272204</v>
      </c>
      <c r="W84" s="159">
        <v>4.2139737942475</v>
      </c>
      <c r="X84" s="160">
        <v>3.9323896146988</v>
      </c>
      <c r="Y84" s="160">
        <v>3.7946382407960999</v>
      </c>
      <c r="Z84" s="153">
        <v>3.9751680225407999</v>
      </c>
      <c r="AA84" s="153">
        <v>4.2163912784060003</v>
      </c>
      <c r="AB84" s="153">
        <v>4.4221298740210004</v>
      </c>
      <c r="AC84" s="153">
        <v>4.6284491700563999</v>
      </c>
      <c r="AD84" s="282">
        <v>4.0860742580808003</v>
      </c>
      <c r="AE84" s="295">
        <v>4.2225086872180997</v>
      </c>
      <c r="AF84" s="284">
        <v>4.4319624777501003</v>
      </c>
      <c r="AG84" s="205"/>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153"/>
      <c r="BR84" s="153"/>
      <c r="BS84" s="153"/>
      <c r="BT84" s="153"/>
      <c r="BU84" s="153"/>
      <c r="BV84" s="153"/>
      <c r="BW84" s="153"/>
      <c r="BX84" s="153"/>
      <c r="BY84" s="153"/>
      <c r="BZ84" s="153"/>
      <c r="CA84" s="153"/>
      <c r="CB84" s="153"/>
      <c r="CC84" s="153"/>
      <c r="CD84" s="153"/>
      <c r="CE84" s="153"/>
      <c r="CF84" s="153"/>
      <c r="CG84" s="153"/>
      <c r="CH84" s="153"/>
      <c r="CI84" s="153"/>
      <c r="CJ84" s="153"/>
      <c r="CK84" s="153"/>
      <c r="CL84" s="153"/>
      <c r="CM84" s="153"/>
      <c r="CN84" s="153"/>
      <c r="CO84" s="153"/>
      <c r="CP84" s="153"/>
      <c r="CQ84" s="153"/>
      <c r="CR84" s="153"/>
      <c r="CS84" s="153"/>
      <c r="CT84" s="153"/>
      <c r="CU84" s="153"/>
      <c r="CV84" s="153"/>
      <c r="CW84" s="153"/>
      <c r="CX84" s="153"/>
      <c r="CY84" s="153"/>
      <c r="CZ84" s="153"/>
      <c r="DA84" s="153"/>
      <c r="DB84" s="153"/>
      <c r="DC84" s="153"/>
      <c r="DD84" s="153"/>
      <c r="DE84" s="153"/>
      <c r="DF84" s="176"/>
      <c r="DG84" s="177"/>
      <c r="DH84" s="7"/>
      <c r="DI84" s="7"/>
      <c r="DJ84" s="7"/>
      <c r="DK84" s="7"/>
      <c r="DL84" s="7"/>
      <c r="DM84" s="7"/>
      <c r="DN84" s="7"/>
      <c r="DO84" s="7"/>
      <c r="DP84" s="7"/>
      <c r="DQ84" s="7"/>
      <c r="DR84" s="7"/>
      <c r="DS84" s="7"/>
      <c r="DT84" s="7"/>
      <c r="DU84" s="7"/>
    </row>
    <row r="85" spans="1:125" x14ac:dyDescent="0.25">
      <c r="A85" s="142" t="s">
        <v>225</v>
      </c>
      <c r="B85" s="143">
        <v>5086988</v>
      </c>
      <c r="C85" s="144">
        <v>9.655124435982259</v>
      </c>
      <c r="D85" s="145">
        <v>0.59939999999999993</v>
      </c>
      <c r="E85" s="163"/>
      <c r="F85" s="146"/>
      <c r="G85" s="147">
        <v>76805.186929507647</v>
      </c>
      <c r="H85" s="147">
        <v>114</v>
      </c>
      <c r="I85" s="148"/>
      <c r="J85" s="161">
        <v>11.360440547413001</v>
      </c>
      <c r="K85" s="161">
        <v>11.742837111070999</v>
      </c>
      <c r="L85" s="161">
        <v>11.276988299671</v>
      </c>
      <c r="M85" s="161">
        <v>10.950686368794001</v>
      </c>
      <c r="N85" s="161">
        <v>10.865807196991</v>
      </c>
      <c r="O85" s="161">
        <v>11.120123787231</v>
      </c>
      <c r="P85" s="161">
        <v>11.027955621999</v>
      </c>
      <c r="Q85" s="161">
        <v>10.631836512376999</v>
      </c>
      <c r="R85" s="162">
        <v>10.261707128422</v>
      </c>
      <c r="S85" s="162">
        <v>8.9670698271144005</v>
      </c>
      <c r="T85" s="153">
        <v>8.7994812997551008</v>
      </c>
      <c r="U85" s="153">
        <v>7.9225949662127002</v>
      </c>
      <c r="V85" s="159">
        <v>7.9993409700117999</v>
      </c>
      <c r="W85" s="159">
        <v>7.7211573170605998</v>
      </c>
      <c r="X85" s="160">
        <v>7.6749345375297997</v>
      </c>
      <c r="Y85" s="160">
        <v>7.9738721262848999</v>
      </c>
      <c r="Z85" s="153">
        <v>8.3344862168613005</v>
      </c>
      <c r="AA85" s="153">
        <v>8.0180459534904998</v>
      </c>
      <c r="AB85" s="153">
        <v>7.8891896112716999</v>
      </c>
      <c r="AC85" s="153">
        <v>7.4800474021444998</v>
      </c>
      <c r="AD85" s="282">
        <v>6.9964806615941999</v>
      </c>
      <c r="AE85" s="295">
        <v>7.3424765038817004</v>
      </c>
      <c r="AF85" s="284">
        <v>7.6149867943737002</v>
      </c>
      <c r="AG85" s="205"/>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3"/>
      <c r="DB85" s="153"/>
      <c r="DC85" s="153"/>
      <c r="DD85" s="153"/>
      <c r="DE85" s="153"/>
      <c r="DF85" s="176"/>
      <c r="DG85" s="177"/>
      <c r="DH85" s="7"/>
      <c r="DI85" s="7"/>
      <c r="DJ85" s="7"/>
      <c r="DK85" s="7"/>
      <c r="DL85" s="7"/>
      <c r="DM85" s="7"/>
      <c r="DN85" s="7"/>
      <c r="DO85" s="7"/>
      <c r="DP85" s="7"/>
      <c r="DQ85" s="7"/>
      <c r="DR85" s="7"/>
      <c r="DS85" s="7"/>
      <c r="DT85" s="7"/>
      <c r="DU85" s="7"/>
    </row>
    <row r="86" spans="1:125" x14ac:dyDescent="0.25">
      <c r="A86" s="142" t="s">
        <v>214</v>
      </c>
      <c r="B86" s="143">
        <v>9550600</v>
      </c>
      <c r="C86" s="144">
        <v>5.83122138771847</v>
      </c>
      <c r="D86" s="145">
        <v>7.2600000000000053E-2</v>
      </c>
      <c r="E86" s="163"/>
      <c r="F86" s="146"/>
      <c r="G86" s="147">
        <v>37629.535923803298</v>
      </c>
      <c r="H86" s="147"/>
      <c r="I86" s="148"/>
      <c r="J86" s="158">
        <v>6.4201259480567003</v>
      </c>
      <c r="K86" s="158">
        <v>6.2793357409875998</v>
      </c>
      <c r="L86" s="158">
        <v>6.5008005430328</v>
      </c>
      <c r="M86" s="158">
        <v>6.5661623577268999</v>
      </c>
      <c r="N86" s="158">
        <v>6.4279901554347001</v>
      </c>
      <c r="O86" s="158">
        <v>6.0883927548396999</v>
      </c>
      <c r="P86" s="158">
        <v>6.2551387237450999</v>
      </c>
      <c r="Q86" s="158">
        <v>6.3147918457561998</v>
      </c>
      <c r="R86" s="153">
        <v>6.2001167307387997</v>
      </c>
      <c r="S86" s="153">
        <v>5.9789747976839003</v>
      </c>
      <c r="T86" s="153">
        <v>6.2677284079606004</v>
      </c>
      <c r="U86" s="153">
        <v>6.0623341555553996</v>
      </c>
      <c r="V86" s="159">
        <v>6.4750226771395996</v>
      </c>
      <c r="W86" s="159">
        <v>5.5866010688378998</v>
      </c>
      <c r="X86" s="160">
        <v>5.2903161326666996</v>
      </c>
      <c r="Y86" s="160">
        <v>5.3485758168541002</v>
      </c>
      <c r="Z86" s="153">
        <v>5.2118150377703998</v>
      </c>
      <c r="AA86" s="153">
        <v>5.1296015905862999</v>
      </c>
      <c r="AB86" s="153">
        <v>4.7054153049074996</v>
      </c>
      <c r="AC86" s="153">
        <v>4.7038381574403001</v>
      </c>
      <c r="AD86" s="282">
        <v>4.2887636583740001</v>
      </c>
      <c r="AE86" s="295">
        <v>4.1614679286019003</v>
      </c>
      <c r="AF86" s="284">
        <v>4.2401251896023</v>
      </c>
      <c r="AG86" s="205"/>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3"/>
      <c r="BR86" s="153"/>
      <c r="BS86" s="153"/>
      <c r="BT86" s="153"/>
      <c r="BU86" s="153"/>
      <c r="BV86" s="153"/>
      <c r="BW86" s="153"/>
      <c r="BX86" s="153"/>
      <c r="BY86" s="153"/>
      <c r="BZ86" s="153"/>
      <c r="CA86" s="153"/>
      <c r="CB86" s="153"/>
      <c r="CC86" s="153"/>
      <c r="CD86" s="153"/>
      <c r="CE86" s="153"/>
      <c r="CF86" s="153"/>
      <c r="CG86" s="153"/>
      <c r="CH86" s="153"/>
      <c r="CI86" s="153"/>
      <c r="CJ86" s="153"/>
      <c r="CK86" s="153"/>
      <c r="CL86" s="153"/>
      <c r="CM86" s="153"/>
      <c r="CN86" s="153"/>
      <c r="CO86" s="153"/>
      <c r="CP86" s="153"/>
      <c r="CQ86" s="153"/>
      <c r="CR86" s="153"/>
      <c r="CS86" s="153"/>
      <c r="CT86" s="153"/>
      <c r="CU86" s="153"/>
      <c r="CV86" s="153"/>
      <c r="CW86" s="153"/>
      <c r="CX86" s="153"/>
      <c r="CY86" s="153"/>
      <c r="CZ86" s="153"/>
      <c r="DA86" s="153"/>
      <c r="DB86" s="153"/>
      <c r="DC86" s="153"/>
      <c r="DD86" s="153"/>
      <c r="DE86" s="153"/>
      <c r="DF86" s="176"/>
      <c r="DG86" s="177"/>
      <c r="DH86" s="7"/>
      <c r="DI86" s="7"/>
      <c r="DJ86" s="7"/>
      <c r="DK86" s="7"/>
      <c r="DL86" s="7"/>
      <c r="DM86" s="7"/>
      <c r="DN86" s="7"/>
      <c r="DO86" s="7"/>
      <c r="DP86" s="7"/>
      <c r="DQ86" s="7"/>
      <c r="DR86" s="7"/>
      <c r="DS86" s="7"/>
      <c r="DT86" s="7"/>
      <c r="DU86" s="7"/>
    </row>
    <row r="87" spans="1:125" x14ac:dyDescent="0.25">
      <c r="A87" s="142" t="s">
        <v>205</v>
      </c>
      <c r="B87" s="143">
        <v>58856847</v>
      </c>
      <c r="C87" s="144">
        <v>7.4827587857876496</v>
      </c>
      <c r="D87" s="145">
        <v>0.33760000000000007</v>
      </c>
      <c r="E87" s="163"/>
      <c r="F87" s="146"/>
      <c r="G87" s="147">
        <v>42357.120346242125</v>
      </c>
      <c r="H87" s="147">
        <v>585</v>
      </c>
      <c r="I87" s="148"/>
      <c r="J87" s="161">
        <v>7.9177001975192001</v>
      </c>
      <c r="K87" s="161">
        <v>7.8862690058105001</v>
      </c>
      <c r="L87" s="161">
        <v>7.9787993010307998</v>
      </c>
      <c r="M87" s="161">
        <v>8.2659703643633993</v>
      </c>
      <c r="N87" s="161">
        <v>8.4058289038717007</v>
      </c>
      <c r="O87" s="161">
        <v>8.3750795569042999</v>
      </c>
      <c r="P87" s="161">
        <v>8.2435471648343999</v>
      </c>
      <c r="Q87" s="161">
        <v>8.0860715574513993</v>
      </c>
      <c r="R87" s="162">
        <v>7.8099784614471996</v>
      </c>
      <c r="S87" s="162">
        <v>6.9323554103546003</v>
      </c>
      <c r="T87" s="153">
        <v>7.0824873890679001</v>
      </c>
      <c r="U87" s="153">
        <v>6.9326342354864998</v>
      </c>
      <c r="V87" s="159">
        <v>6.5962494813327996</v>
      </c>
      <c r="W87" s="159">
        <v>6.0565780015700001</v>
      </c>
      <c r="X87" s="160">
        <v>5.7555694129033004</v>
      </c>
      <c r="Y87" s="160">
        <v>5.9434353961235002</v>
      </c>
      <c r="Z87" s="153">
        <v>5.8721754456605</v>
      </c>
      <c r="AA87" s="153">
        <v>5.8181444705259002</v>
      </c>
      <c r="AB87" s="153">
        <v>5.7400984162392001</v>
      </c>
      <c r="AC87" s="153">
        <v>5.6029079525062002</v>
      </c>
      <c r="AD87" s="282">
        <v>4.9909500018106003</v>
      </c>
      <c r="AE87" s="295">
        <v>5.4331131879796999</v>
      </c>
      <c r="AF87" s="284">
        <v>5.4795581322181004</v>
      </c>
      <c r="AG87" s="205"/>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c r="BI87" s="153"/>
      <c r="BJ87" s="153"/>
      <c r="BK87" s="153"/>
      <c r="BL87" s="153"/>
      <c r="BM87" s="153"/>
      <c r="BN87" s="153"/>
      <c r="BO87" s="153"/>
      <c r="BP87" s="153"/>
      <c r="BQ87" s="153"/>
      <c r="BR87" s="153"/>
      <c r="BS87" s="153"/>
      <c r="BT87" s="153"/>
      <c r="BU87" s="153"/>
      <c r="BV87" s="153"/>
      <c r="BW87" s="153"/>
      <c r="BX87" s="153"/>
      <c r="BY87" s="153"/>
      <c r="BZ87" s="153"/>
      <c r="CA87" s="153"/>
      <c r="CB87" s="153"/>
      <c r="CC87" s="153"/>
      <c r="CD87" s="153"/>
      <c r="CE87" s="153"/>
      <c r="CF87" s="153"/>
      <c r="CG87" s="153"/>
      <c r="CH87" s="153"/>
      <c r="CI87" s="153"/>
      <c r="CJ87" s="153"/>
      <c r="CK87" s="153"/>
      <c r="CL87" s="153"/>
      <c r="CM87" s="153"/>
      <c r="CN87" s="153"/>
      <c r="CO87" s="153"/>
      <c r="CP87" s="153"/>
      <c r="CQ87" s="153"/>
      <c r="CR87" s="153"/>
      <c r="CS87" s="153"/>
      <c r="CT87" s="153"/>
      <c r="CU87" s="153"/>
      <c r="CV87" s="153"/>
      <c r="CW87" s="153"/>
      <c r="CX87" s="153"/>
      <c r="CY87" s="153"/>
      <c r="CZ87" s="153"/>
      <c r="DA87" s="153"/>
      <c r="DB87" s="153"/>
      <c r="DC87" s="153"/>
      <c r="DD87" s="153"/>
      <c r="DE87" s="153"/>
      <c r="DF87" s="176"/>
      <c r="DG87" s="177"/>
      <c r="DH87" s="7"/>
      <c r="DI87" s="7"/>
      <c r="DJ87" s="7"/>
      <c r="DK87" s="7"/>
      <c r="DL87" s="7"/>
      <c r="DM87" s="7"/>
      <c r="DN87" s="7"/>
      <c r="DO87" s="7"/>
      <c r="DP87" s="7"/>
      <c r="DQ87" s="7"/>
      <c r="DR87" s="7"/>
      <c r="DS87" s="7"/>
      <c r="DT87" s="7"/>
      <c r="DU87" s="7"/>
    </row>
    <row r="88" spans="1:125" x14ac:dyDescent="0.25">
      <c r="A88" s="142" t="s">
        <v>170</v>
      </c>
      <c r="B88" s="143">
        <v>2827377</v>
      </c>
      <c r="C88" s="144">
        <v>3.4577639132935394</v>
      </c>
      <c r="D88" s="145">
        <v>0.30920000000000003</v>
      </c>
      <c r="E88" s="163"/>
      <c r="F88" s="146"/>
      <c r="G88" s="147">
        <v>9885.3212035252836</v>
      </c>
      <c r="H88" s="147"/>
      <c r="I88" s="148"/>
      <c r="J88" s="161">
        <v>3.8437705699873002</v>
      </c>
      <c r="K88" s="161">
        <v>3.8388300552676999</v>
      </c>
      <c r="L88" s="161">
        <v>3.7933775742700999</v>
      </c>
      <c r="M88" s="161">
        <v>3.8822055879896999</v>
      </c>
      <c r="N88" s="161">
        <v>3.8761443225171002</v>
      </c>
      <c r="O88" s="161">
        <v>3.8669469531864</v>
      </c>
      <c r="P88" s="161">
        <v>4.4495306147963998</v>
      </c>
      <c r="Q88" s="161">
        <v>4.3970900525410999</v>
      </c>
      <c r="R88" s="162">
        <v>3.5262432020553001</v>
      </c>
      <c r="S88" s="162">
        <v>2.8582310191497999</v>
      </c>
      <c r="T88" s="153">
        <v>2.7192133975717998</v>
      </c>
      <c r="U88" s="153">
        <v>2.6749869427941002</v>
      </c>
      <c r="V88" s="159">
        <v>2.4566734763558999</v>
      </c>
      <c r="W88" s="159">
        <v>2.6120727924325999</v>
      </c>
      <c r="X88" s="160">
        <v>2.510638773892</v>
      </c>
      <c r="Y88" s="160">
        <v>2.4625526749164002</v>
      </c>
      <c r="Z88" s="153">
        <v>2.6343748936167999</v>
      </c>
      <c r="AA88" s="153">
        <v>2.5179673919334</v>
      </c>
      <c r="AB88" s="153">
        <v>2.9878437609491</v>
      </c>
      <c r="AC88" s="153">
        <v>2.9030696195038002</v>
      </c>
      <c r="AD88" s="282">
        <v>2.0253278133174</v>
      </c>
      <c r="AE88" s="295">
        <v>2.0876602464632001</v>
      </c>
      <c r="AF88" s="284">
        <v>2.0803833873130002</v>
      </c>
      <c r="AG88" s="205"/>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c r="BI88" s="153"/>
      <c r="BJ88" s="153"/>
      <c r="BK88" s="153"/>
      <c r="BL88" s="153"/>
      <c r="BM88" s="153"/>
      <c r="BN88" s="153"/>
      <c r="BO88" s="153"/>
      <c r="BP88" s="153"/>
      <c r="BQ88" s="153"/>
      <c r="BR88" s="153"/>
      <c r="BS88" s="153"/>
      <c r="BT88" s="153"/>
      <c r="BU88" s="153"/>
      <c r="BV88" s="153"/>
      <c r="BW88" s="153"/>
      <c r="BX88" s="153"/>
      <c r="BY88" s="153"/>
      <c r="BZ88" s="153"/>
      <c r="CA88" s="153"/>
      <c r="CB88" s="153"/>
      <c r="CC88" s="153"/>
      <c r="CD88" s="153"/>
      <c r="CE88" s="153"/>
      <c r="CF88" s="153"/>
      <c r="CG88" s="153"/>
      <c r="CH88" s="153"/>
      <c r="CI88" s="153"/>
      <c r="CJ88" s="153"/>
      <c r="CK88" s="153"/>
      <c r="CL88" s="153"/>
      <c r="CM88" s="153"/>
      <c r="CN88" s="153"/>
      <c r="CO88" s="153"/>
      <c r="CP88" s="153"/>
      <c r="CQ88" s="153"/>
      <c r="CR88" s="153"/>
      <c r="CS88" s="153"/>
      <c r="CT88" s="153"/>
      <c r="CU88" s="153"/>
      <c r="CV88" s="153"/>
      <c r="CW88" s="153"/>
      <c r="CX88" s="153"/>
      <c r="CY88" s="153"/>
      <c r="CZ88" s="153"/>
      <c r="DA88" s="153"/>
      <c r="DB88" s="153"/>
      <c r="DC88" s="153"/>
      <c r="DD88" s="153"/>
      <c r="DE88" s="153"/>
      <c r="DF88" s="176"/>
      <c r="DG88" s="177"/>
      <c r="DH88" s="7"/>
      <c r="DI88" s="7"/>
      <c r="DJ88" s="7"/>
      <c r="DK88" s="7"/>
      <c r="DL88" s="7"/>
      <c r="DM88" s="7"/>
      <c r="DN88" s="7"/>
      <c r="DO88" s="7"/>
      <c r="DP88" s="7"/>
      <c r="DQ88" s="7"/>
      <c r="DR88" s="7"/>
      <c r="DS88" s="7"/>
      <c r="DT88" s="7"/>
      <c r="DU88" s="7"/>
    </row>
    <row r="89" spans="1:125" x14ac:dyDescent="0.25">
      <c r="A89" s="142" t="s">
        <v>222</v>
      </c>
      <c r="B89" s="143">
        <v>125124989</v>
      </c>
      <c r="C89" s="144">
        <v>9.5626532294080029</v>
      </c>
      <c r="D89" s="145">
        <v>0.11540000000000006</v>
      </c>
      <c r="E89" s="146">
        <v>0.43716993618664812</v>
      </c>
      <c r="F89" s="146">
        <v>0.25148812265092585</v>
      </c>
      <c r="G89" s="147">
        <v>39826.335355515999</v>
      </c>
      <c r="H89" s="147">
        <v>4204</v>
      </c>
      <c r="I89" s="148"/>
      <c r="J89" s="158">
        <v>9.7833104458931004</v>
      </c>
      <c r="K89" s="158">
        <v>9.6601160940850992</v>
      </c>
      <c r="L89" s="158">
        <v>9.9157652227562991</v>
      </c>
      <c r="M89" s="158">
        <v>9.9603122441431005</v>
      </c>
      <c r="N89" s="158">
        <v>9.9080357424375993</v>
      </c>
      <c r="O89" s="158">
        <v>9.9905003312525995</v>
      </c>
      <c r="P89" s="158">
        <v>9.8068163732207001</v>
      </c>
      <c r="Q89" s="158">
        <v>10.081865494673</v>
      </c>
      <c r="R89" s="153">
        <v>9.5225807061564005</v>
      </c>
      <c r="S89" s="153">
        <v>9.0270611967407</v>
      </c>
      <c r="T89" s="153">
        <v>9.4912694603356993</v>
      </c>
      <c r="U89" s="153">
        <v>9.9027244763277</v>
      </c>
      <c r="V89" s="159">
        <v>10.205938951895</v>
      </c>
      <c r="W89" s="159">
        <v>10.331267313730001</v>
      </c>
      <c r="X89" s="160">
        <v>9.9508544854241006</v>
      </c>
      <c r="Y89" s="160">
        <v>9.6481269783682997</v>
      </c>
      <c r="Z89" s="153">
        <v>9.5609100460701999</v>
      </c>
      <c r="AA89" s="153">
        <v>9.4593937677485993</v>
      </c>
      <c r="AB89" s="153">
        <v>9.1727363260614005</v>
      </c>
      <c r="AC89" s="153">
        <v>8.8900463498404996</v>
      </c>
      <c r="AD89" s="282">
        <v>8.4024152268647008</v>
      </c>
      <c r="AE89" s="295">
        <v>8.5296289341643998</v>
      </c>
      <c r="AF89" s="284">
        <v>8.6131366408526002</v>
      </c>
      <c r="AG89" s="205"/>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c r="BP89" s="153"/>
      <c r="BQ89" s="153"/>
      <c r="BR89" s="153"/>
      <c r="BS89" s="153"/>
      <c r="BT89" s="153"/>
      <c r="BU89" s="153"/>
      <c r="BV89" s="153"/>
      <c r="BW89" s="153"/>
      <c r="BX89" s="153"/>
      <c r="BY89" s="153"/>
      <c r="BZ89" s="153"/>
      <c r="CA89" s="153"/>
      <c r="CB89" s="153"/>
      <c r="CC89" s="153"/>
      <c r="CD89" s="153"/>
      <c r="CE89" s="153"/>
      <c r="CF89" s="153"/>
      <c r="CG89" s="153"/>
      <c r="CH89" s="153"/>
      <c r="CI89" s="153"/>
      <c r="CJ89" s="153"/>
      <c r="CK89" s="153"/>
      <c r="CL89" s="153"/>
      <c r="CM89" s="153"/>
      <c r="CN89" s="153"/>
      <c r="CO89" s="153"/>
      <c r="CP89" s="153"/>
      <c r="CQ89" s="153"/>
      <c r="CR89" s="153"/>
      <c r="CS89" s="153"/>
      <c r="CT89" s="153"/>
      <c r="CU89" s="153"/>
      <c r="CV89" s="153"/>
      <c r="CW89" s="153"/>
      <c r="CX89" s="153"/>
      <c r="CY89" s="153"/>
      <c r="CZ89" s="153"/>
      <c r="DA89" s="153"/>
      <c r="DB89" s="153"/>
      <c r="DC89" s="153"/>
      <c r="DD89" s="153"/>
      <c r="DE89" s="153"/>
      <c r="DF89" s="176"/>
      <c r="DG89" s="177"/>
      <c r="DH89" s="7"/>
      <c r="DI89" s="7"/>
      <c r="DJ89" s="7"/>
      <c r="DK89" s="7"/>
      <c r="DL89" s="7"/>
      <c r="DM89" s="7"/>
      <c r="DN89" s="7"/>
      <c r="DO89" s="7"/>
      <c r="DP89" s="7"/>
      <c r="DQ89" s="7"/>
      <c r="DR89" s="7"/>
      <c r="DS89" s="7"/>
      <c r="DT89" s="7"/>
      <c r="DU89" s="7"/>
    </row>
    <row r="90" spans="1:125" x14ac:dyDescent="0.25">
      <c r="A90" s="142" t="s">
        <v>164</v>
      </c>
      <c r="B90" s="143">
        <v>11285869</v>
      </c>
      <c r="C90" s="144">
        <v>2.9472313405445205</v>
      </c>
      <c r="D90" s="145">
        <v>0</v>
      </c>
      <c r="E90" s="164">
        <v>0</v>
      </c>
      <c r="F90" s="164">
        <v>0</v>
      </c>
      <c r="G90" s="147">
        <v>9972.1381619078911</v>
      </c>
      <c r="H90" s="147"/>
      <c r="I90" s="148"/>
      <c r="J90" s="158">
        <v>3.2265047610547999</v>
      </c>
      <c r="K90" s="158">
        <v>3.1785153518262002</v>
      </c>
      <c r="L90" s="158">
        <v>3.2541880952978</v>
      </c>
      <c r="M90" s="158">
        <v>3.2702383295595001</v>
      </c>
      <c r="N90" s="158">
        <v>3.4360185609734999</v>
      </c>
      <c r="O90" s="158">
        <v>3.5554949588175999</v>
      </c>
      <c r="P90" s="158">
        <v>3.4621069963041999</v>
      </c>
      <c r="Q90" s="158">
        <v>3.4462884735242998</v>
      </c>
      <c r="R90" s="153">
        <v>3.1577478088786002</v>
      </c>
      <c r="S90" s="153">
        <v>3.0878962857754</v>
      </c>
      <c r="T90" s="153">
        <v>2.8663578683686</v>
      </c>
      <c r="U90" s="153">
        <v>2.7740897431008</v>
      </c>
      <c r="V90" s="159">
        <v>3.0695246702213002</v>
      </c>
      <c r="W90" s="159">
        <v>2.8640788743428001</v>
      </c>
      <c r="X90" s="160">
        <v>2.9330169157117001</v>
      </c>
      <c r="Y90" s="160">
        <v>2.7983321793794</v>
      </c>
      <c r="Z90" s="153">
        <v>2.6684233185478998</v>
      </c>
      <c r="AA90" s="153">
        <v>2.7364103599753</v>
      </c>
      <c r="AB90" s="153">
        <v>2.5505770315087002</v>
      </c>
      <c r="AC90" s="153">
        <v>2.3391314781607</v>
      </c>
      <c r="AD90" s="282">
        <v>2.0907889940732001</v>
      </c>
      <c r="AE90" s="295">
        <v>2.2272965752483</v>
      </c>
      <c r="AF90" s="284">
        <v>2.2661119200646</v>
      </c>
      <c r="AG90" s="205"/>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c r="BI90" s="153"/>
      <c r="BJ90" s="153"/>
      <c r="BK90" s="153"/>
      <c r="BL90" s="153"/>
      <c r="BM90" s="153"/>
      <c r="BN90" s="153"/>
      <c r="BO90" s="153"/>
      <c r="BP90" s="153"/>
      <c r="BQ90" s="153"/>
      <c r="BR90" s="153"/>
      <c r="BS90" s="153"/>
      <c r="BT90" s="153"/>
      <c r="BU90" s="153"/>
      <c r="BV90" s="153"/>
      <c r="BW90" s="153"/>
      <c r="BX90" s="153"/>
      <c r="BY90" s="153"/>
      <c r="BZ90" s="153"/>
      <c r="CA90" s="153"/>
      <c r="CB90" s="153"/>
      <c r="CC90" s="153"/>
      <c r="CD90" s="153"/>
      <c r="CE90" s="153"/>
      <c r="CF90" s="153"/>
      <c r="CG90" s="153"/>
      <c r="CH90" s="153"/>
      <c r="CI90" s="153"/>
      <c r="CJ90" s="153"/>
      <c r="CK90" s="153"/>
      <c r="CL90" s="153"/>
      <c r="CM90" s="153"/>
      <c r="CN90" s="153"/>
      <c r="CO90" s="153"/>
      <c r="CP90" s="153"/>
      <c r="CQ90" s="153"/>
      <c r="CR90" s="153"/>
      <c r="CS90" s="153"/>
      <c r="CT90" s="153"/>
      <c r="CU90" s="153"/>
      <c r="CV90" s="153"/>
      <c r="CW90" s="153"/>
      <c r="CX90" s="153"/>
      <c r="CY90" s="153"/>
      <c r="CZ90" s="153"/>
      <c r="DA90" s="153"/>
      <c r="DB90" s="153"/>
      <c r="DC90" s="153"/>
      <c r="DD90" s="153"/>
      <c r="DE90" s="153"/>
      <c r="DF90" s="176"/>
      <c r="DG90" s="177"/>
      <c r="DH90" s="7"/>
      <c r="DI90" s="7"/>
      <c r="DJ90" s="7"/>
      <c r="DK90" s="7"/>
      <c r="DL90" s="7"/>
      <c r="DM90" s="7"/>
      <c r="DN90" s="7"/>
      <c r="DO90" s="7"/>
      <c r="DP90" s="7"/>
      <c r="DQ90" s="7"/>
      <c r="DR90" s="7"/>
      <c r="DS90" s="7"/>
      <c r="DT90" s="7"/>
      <c r="DU90" s="7"/>
    </row>
    <row r="91" spans="1:125" x14ac:dyDescent="0.25">
      <c r="A91" s="142" t="s">
        <v>235</v>
      </c>
      <c r="B91" s="143">
        <v>19621972</v>
      </c>
      <c r="C91" s="144">
        <v>12.098439443126361</v>
      </c>
      <c r="D91" s="145">
        <v>0.37420000000000003</v>
      </c>
      <c r="E91" s="164">
        <v>0</v>
      </c>
      <c r="F91" s="164">
        <v>0</v>
      </c>
      <c r="G91" s="147">
        <v>22511.879200135088</v>
      </c>
      <c r="H91" s="147"/>
      <c r="I91" s="148"/>
      <c r="J91" s="158">
        <v>8.6656025540669006</v>
      </c>
      <c r="K91" s="158">
        <v>8.4936326014297006</v>
      </c>
      <c r="L91" s="158">
        <v>9.4180944200795995</v>
      </c>
      <c r="M91" s="158">
        <v>10.403839430731001</v>
      </c>
      <c r="N91" s="158">
        <v>11.060926075147</v>
      </c>
      <c r="O91" s="158">
        <v>11.700551843827</v>
      </c>
      <c r="P91" s="158">
        <v>12.969859180165001</v>
      </c>
      <c r="Q91" s="158">
        <v>13.505394842087</v>
      </c>
      <c r="R91" s="153">
        <v>15.819000199616999</v>
      </c>
      <c r="S91" s="153">
        <v>13.926334171597</v>
      </c>
      <c r="T91" s="153">
        <v>14.756325084225001</v>
      </c>
      <c r="U91" s="153">
        <v>15.517561946520001</v>
      </c>
      <c r="V91" s="159">
        <v>15.146303317318999</v>
      </c>
      <c r="W91" s="159">
        <v>15.996242865625</v>
      </c>
      <c r="X91" s="160">
        <v>13.063785665351</v>
      </c>
      <c r="Y91" s="160">
        <v>11.344992453790001</v>
      </c>
      <c r="Z91" s="153">
        <v>11.759489236779</v>
      </c>
      <c r="AA91" s="153">
        <v>12.322273897240001</v>
      </c>
      <c r="AB91" s="153">
        <v>12.279585728281999</v>
      </c>
      <c r="AC91" s="153">
        <v>11.546790510809</v>
      </c>
      <c r="AD91" s="282">
        <v>11.858943404064</v>
      </c>
      <c r="AE91" s="295">
        <v>12.408200849624</v>
      </c>
      <c r="AF91" s="284">
        <v>12.852767291337001</v>
      </c>
      <c r="AG91" s="205"/>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c r="BI91" s="153"/>
      <c r="BJ91" s="153"/>
      <c r="BK91" s="153"/>
      <c r="BL91" s="153"/>
      <c r="BM91" s="153"/>
      <c r="BN91" s="153"/>
      <c r="BO91" s="153"/>
      <c r="BP91" s="153"/>
      <c r="BQ91" s="153"/>
      <c r="BR91" s="153"/>
      <c r="BS91" s="153"/>
      <c r="BT91" s="153"/>
      <c r="BU91" s="153"/>
      <c r="BV91" s="153"/>
      <c r="BW91" s="153"/>
      <c r="BX91" s="153"/>
      <c r="BY91" s="153"/>
      <c r="BZ91" s="153"/>
      <c r="CA91" s="153"/>
      <c r="CB91" s="153"/>
      <c r="CC91" s="153"/>
      <c r="CD91" s="153"/>
      <c r="CE91" s="153"/>
      <c r="CF91" s="153"/>
      <c r="CG91" s="153"/>
      <c r="CH91" s="153"/>
      <c r="CI91" s="153"/>
      <c r="CJ91" s="153"/>
      <c r="CK91" s="153"/>
      <c r="CL91" s="153"/>
      <c r="CM91" s="153"/>
      <c r="CN91" s="153"/>
      <c r="CO91" s="153"/>
      <c r="CP91" s="153"/>
      <c r="CQ91" s="153"/>
      <c r="CR91" s="153"/>
      <c r="CS91" s="153"/>
      <c r="CT91" s="153"/>
      <c r="CU91" s="153"/>
      <c r="CV91" s="153"/>
      <c r="CW91" s="153"/>
      <c r="CX91" s="153"/>
      <c r="CY91" s="153"/>
      <c r="CZ91" s="153"/>
      <c r="DA91" s="153"/>
      <c r="DB91" s="153"/>
      <c r="DC91" s="153"/>
      <c r="DD91" s="153"/>
      <c r="DE91" s="153"/>
      <c r="DF91" s="176"/>
      <c r="DG91" s="177"/>
      <c r="DH91" s="7"/>
      <c r="DI91" s="7"/>
      <c r="DJ91" s="7"/>
      <c r="DK91" s="7"/>
      <c r="DL91" s="7"/>
      <c r="DM91" s="7"/>
      <c r="DN91" s="7"/>
      <c r="DO91" s="7"/>
      <c r="DP91" s="7"/>
      <c r="DQ91" s="7"/>
      <c r="DR91" s="7"/>
      <c r="DS91" s="7"/>
      <c r="DT91" s="7"/>
      <c r="DU91" s="7"/>
    </row>
    <row r="92" spans="1:125" x14ac:dyDescent="0.25">
      <c r="A92" s="142" t="s">
        <v>243</v>
      </c>
      <c r="B92" s="143">
        <v>4268873</v>
      </c>
      <c r="C92" s="144">
        <v>21.559131691695896</v>
      </c>
      <c r="D92" s="145">
        <v>0</v>
      </c>
      <c r="E92" s="163"/>
      <c r="F92" s="146"/>
      <c r="G92" s="155">
        <v>54626.835438449343</v>
      </c>
      <c r="H92" s="147"/>
      <c r="I92" s="148"/>
      <c r="J92" s="158">
        <v>26.460404904857</v>
      </c>
      <c r="K92" s="158">
        <v>27.162785212890999</v>
      </c>
      <c r="L92" s="158">
        <v>27.937972915842</v>
      </c>
      <c r="M92" s="158">
        <v>29.020149998095999</v>
      </c>
      <c r="N92" s="158">
        <v>30.337161552083</v>
      </c>
      <c r="O92" s="158">
        <v>33.010479487914999</v>
      </c>
      <c r="P92" s="158">
        <v>32.720805895105002</v>
      </c>
      <c r="Q92" s="158">
        <v>30.372495608377001</v>
      </c>
      <c r="R92" s="153">
        <v>30.704731275421</v>
      </c>
      <c r="S92" s="153">
        <v>29.542341945303001</v>
      </c>
      <c r="T92" s="153">
        <v>28.768336203238</v>
      </c>
      <c r="U92" s="153">
        <v>28.074912872654</v>
      </c>
      <c r="V92" s="159">
        <v>26.638083131866999</v>
      </c>
      <c r="W92" s="159">
        <v>25.805862280041001</v>
      </c>
      <c r="X92" s="160">
        <v>24.049210162076999</v>
      </c>
      <c r="Y92" s="160">
        <v>23.979485458534999</v>
      </c>
      <c r="Z92" s="153">
        <v>23.915134856489999</v>
      </c>
      <c r="AA92" s="153">
        <v>23.185976318028001</v>
      </c>
      <c r="AB92" s="153">
        <v>23.282754548164998</v>
      </c>
      <c r="AC92" s="153">
        <v>23.112436550897002</v>
      </c>
      <c r="AD92" s="282">
        <v>22.545876397770002</v>
      </c>
      <c r="AE92" s="295">
        <v>23.593266130355001</v>
      </c>
      <c r="AF92" s="284">
        <v>24.902662852212</v>
      </c>
      <c r="AG92" s="205"/>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c r="BI92" s="153"/>
      <c r="BJ92" s="153"/>
      <c r="BK92" s="153"/>
      <c r="BL92" s="153"/>
      <c r="BM92" s="153"/>
      <c r="BN92" s="153"/>
      <c r="BO92" s="153"/>
      <c r="BP92" s="153"/>
      <c r="BQ92" s="153"/>
      <c r="BR92" s="153"/>
      <c r="BS92" s="153"/>
      <c r="BT92" s="153"/>
      <c r="BU92" s="153"/>
      <c r="BV92" s="153"/>
      <c r="BW92" s="153"/>
      <c r="BX92" s="153"/>
      <c r="BY92" s="153"/>
      <c r="BZ92" s="153"/>
      <c r="CA92" s="153"/>
      <c r="CB92" s="153"/>
      <c r="CC92" s="153"/>
      <c r="CD92" s="153"/>
      <c r="CE92" s="153"/>
      <c r="CF92" s="153"/>
      <c r="CG92" s="153"/>
      <c r="CH92" s="153"/>
      <c r="CI92" s="153"/>
      <c r="CJ92" s="153"/>
      <c r="CK92" s="153"/>
      <c r="CL92" s="153"/>
      <c r="CM92" s="153"/>
      <c r="CN92" s="153"/>
      <c r="CO92" s="153"/>
      <c r="CP92" s="153"/>
      <c r="CQ92" s="153"/>
      <c r="CR92" s="153"/>
      <c r="CS92" s="153"/>
      <c r="CT92" s="153"/>
      <c r="CU92" s="153"/>
      <c r="CV92" s="153"/>
      <c r="CW92" s="153"/>
      <c r="CX92" s="153"/>
      <c r="CY92" s="153"/>
      <c r="CZ92" s="153"/>
      <c r="DA92" s="153"/>
      <c r="DB92" s="153"/>
      <c r="DC92" s="153"/>
      <c r="DD92" s="153"/>
      <c r="DE92" s="153"/>
      <c r="DF92" s="176"/>
      <c r="DG92" s="177"/>
      <c r="DH92" s="7"/>
      <c r="DI92" s="7"/>
      <c r="DJ92" s="7"/>
      <c r="DK92" s="7"/>
      <c r="DL92" s="7"/>
      <c r="DM92" s="7"/>
      <c r="DN92" s="7"/>
      <c r="DO92" s="7"/>
      <c r="DP92" s="7"/>
      <c r="DQ92" s="7"/>
      <c r="DR92" s="7"/>
      <c r="DS92" s="7"/>
      <c r="DT92" s="7"/>
      <c r="DU92" s="7"/>
    </row>
    <row r="93" spans="1:125" x14ac:dyDescent="0.25">
      <c r="A93" s="142" t="s">
        <v>183</v>
      </c>
      <c r="B93" s="143">
        <v>1883379</v>
      </c>
      <c r="C93" s="144">
        <v>4.5966047885466201</v>
      </c>
      <c r="D93" s="145">
        <v>0.14370000000000005</v>
      </c>
      <c r="E93" s="163"/>
      <c r="F93" s="146"/>
      <c r="G93" s="147">
        <v>26549.645271711935</v>
      </c>
      <c r="H93" s="302">
        <v>0.46800000000000003</v>
      </c>
      <c r="I93" s="148"/>
      <c r="J93" s="158">
        <v>3.0113870141371999</v>
      </c>
      <c r="K93" s="158">
        <v>3.2381685644327001</v>
      </c>
      <c r="L93" s="158">
        <v>3.2709557528106998</v>
      </c>
      <c r="M93" s="158">
        <v>3.4131020998273001</v>
      </c>
      <c r="N93" s="158">
        <v>3.4770777186078998</v>
      </c>
      <c r="O93" s="158">
        <v>3.5610815783761001</v>
      </c>
      <c r="P93" s="158">
        <v>3.8301987197380001</v>
      </c>
      <c r="Q93" s="158">
        <v>4.0451435773044002</v>
      </c>
      <c r="R93" s="153">
        <v>3.8933612449567998</v>
      </c>
      <c r="S93" s="153">
        <v>3.5961657904146</v>
      </c>
      <c r="T93" s="153">
        <v>4.1833965524945</v>
      </c>
      <c r="U93" s="153">
        <v>3.9206647037954001</v>
      </c>
      <c r="V93" s="159">
        <v>3.8704613144665001</v>
      </c>
      <c r="W93" s="159">
        <v>3.8039559501258999</v>
      </c>
      <c r="X93" s="160">
        <v>3.7392656514414999</v>
      </c>
      <c r="Y93" s="160">
        <v>3.8276252283271002</v>
      </c>
      <c r="Z93" s="153">
        <v>3.7822002844434999</v>
      </c>
      <c r="AA93" s="153">
        <v>3.7973586821812999</v>
      </c>
      <c r="AB93" s="153">
        <v>4.1847011063804</v>
      </c>
      <c r="AC93" s="153">
        <v>4.1185733892343004</v>
      </c>
      <c r="AD93" s="282">
        <v>3.8310206350653999</v>
      </c>
      <c r="AE93" s="295">
        <v>3.8607000088871999</v>
      </c>
      <c r="AF93" s="284">
        <v>3.6069760823006001</v>
      </c>
      <c r="AG93" s="205"/>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c r="BI93" s="153"/>
      <c r="BJ93" s="153"/>
      <c r="BK93" s="153"/>
      <c r="BL93" s="153"/>
      <c r="BM93" s="153"/>
      <c r="BN93" s="153"/>
      <c r="BO93" s="153"/>
      <c r="BP93" s="153"/>
      <c r="BQ93" s="153"/>
      <c r="BR93" s="153"/>
      <c r="BS93" s="153"/>
      <c r="BT93" s="153"/>
      <c r="BU93" s="153"/>
      <c r="BV93" s="153"/>
      <c r="BW93" s="153"/>
      <c r="BX93" s="153"/>
      <c r="BY93" s="153"/>
      <c r="BZ93" s="153"/>
      <c r="CA93" s="153"/>
      <c r="CB93" s="153"/>
      <c r="CC93" s="153"/>
      <c r="CD93" s="153"/>
      <c r="CE93" s="153"/>
      <c r="CF93" s="153"/>
      <c r="CG93" s="153"/>
      <c r="CH93" s="153"/>
      <c r="CI93" s="153"/>
      <c r="CJ93" s="153"/>
      <c r="CK93" s="153"/>
      <c r="CL93" s="153"/>
      <c r="CM93" s="153"/>
      <c r="CN93" s="153"/>
      <c r="CO93" s="153"/>
      <c r="CP93" s="153"/>
      <c r="CQ93" s="153"/>
      <c r="CR93" s="153"/>
      <c r="CS93" s="153"/>
      <c r="CT93" s="153"/>
      <c r="CU93" s="153"/>
      <c r="CV93" s="153"/>
      <c r="CW93" s="153"/>
      <c r="CX93" s="153"/>
      <c r="CY93" s="153"/>
      <c r="CZ93" s="153"/>
      <c r="DA93" s="153"/>
      <c r="DB93" s="153"/>
      <c r="DC93" s="153"/>
      <c r="DD93" s="153"/>
      <c r="DE93" s="153"/>
      <c r="DF93" s="176"/>
      <c r="DG93" s="177"/>
      <c r="DH93" s="7"/>
      <c r="DI93" s="7"/>
      <c r="DJ93" s="7"/>
      <c r="DK93" s="7"/>
      <c r="DL93" s="7"/>
      <c r="DM93" s="7"/>
      <c r="DN93" s="7"/>
      <c r="DO93" s="7"/>
      <c r="DP93" s="7"/>
      <c r="DQ93" s="7"/>
      <c r="DR93" s="7"/>
      <c r="DS93" s="7"/>
      <c r="DT93" s="7"/>
      <c r="DU93" s="7"/>
    </row>
    <row r="94" spans="1:125" x14ac:dyDescent="0.25">
      <c r="A94" s="142" t="s">
        <v>176</v>
      </c>
      <c r="B94" s="143">
        <v>5489739</v>
      </c>
      <c r="C94" s="144">
        <v>4.1568096768507692</v>
      </c>
      <c r="D94" s="145">
        <v>0.51859999999999995</v>
      </c>
      <c r="E94" s="163"/>
      <c r="F94" s="146"/>
      <c r="G94" s="147">
        <v>15558.858270091276</v>
      </c>
      <c r="H94" s="147"/>
      <c r="I94" s="148"/>
      <c r="J94" s="158">
        <v>4.7309883212220001</v>
      </c>
      <c r="K94" s="158">
        <v>4.9158107437226999</v>
      </c>
      <c r="L94" s="158">
        <v>4.6734585835141003</v>
      </c>
      <c r="M94" s="158">
        <v>4.4492322114784004</v>
      </c>
      <c r="N94" s="158">
        <v>4.3197383982030999</v>
      </c>
      <c r="O94" s="158">
        <v>4.157125656382</v>
      </c>
      <c r="P94" s="158">
        <v>3.9751896569938001</v>
      </c>
      <c r="Q94" s="158">
        <v>3.6525480326667998</v>
      </c>
      <c r="R94" s="153">
        <v>4.4449418116277997</v>
      </c>
      <c r="S94" s="153">
        <v>5.1534452074694999</v>
      </c>
      <c r="T94" s="153">
        <v>4.7628648354404</v>
      </c>
      <c r="U94" s="153">
        <v>4.5724737353430998</v>
      </c>
      <c r="V94" s="159">
        <v>4.7666796374561997</v>
      </c>
      <c r="W94" s="159">
        <v>4.3787215724769997</v>
      </c>
      <c r="X94" s="160">
        <v>4.4558633818829003</v>
      </c>
      <c r="Y94" s="160">
        <v>4.5982024526850003</v>
      </c>
      <c r="Z94" s="153">
        <v>4.6392900781851001</v>
      </c>
      <c r="AA94" s="153">
        <v>4.8166404618948002</v>
      </c>
      <c r="AB94" s="153">
        <v>4.5122283460824999</v>
      </c>
      <c r="AC94" s="153">
        <v>4.4550590099649003</v>
      </c>
      <c r="AD94" s="282">
        <v>3.5828588556995</v>
      </c>
      <c r="AE94" s="295">
        <v>3.8187168880886002</v>
      </c>
      <c r="AF94" s="284">
        <v>4.0452950173193001</v>
      </c>
      <c r="AG94" s="205"/>
      <c r="AH94" s="153"/>
      <c r="AI94" s="153"/>
      <c r="AJ94" s="153"/>
      <c r="AK94" s="153"/>
      <c r="AL94" s="153"/>
      <c r="AM94" s="153"/>
      <c r="AN94" s="153"/>
      <c r="AO94" s="153"/>
      <c r="AP94" s="153"/>
      <c r="AQ94" s="153"/>
      <c r="AR94" s="153"/>
      <c r="AS94" s="153"/>
      <c r="AT94" s="153"/>
      <c r="AU94" s="153"/>
      <c r="AV94" s="153"/>
      <c r="AW94" s="153"/>
      <c r="AX94" s="153"/>
      <c r="AY94" s="153"/>
      <c r="AZ94" s="153"/>
      <c r="BA94" s="153"/>
      <c r="BB94" s="153"/>
      <c r="BC94" s="153"/>
      <c r="BD94" s="153"/>
      <c r="BE94" s="153"/>
      <c r="BF94" s="153"/>
      <c r="BG94" s="153"/>
      <c r="BH94" s="153"/>
      <c r="BI94" s="153"/>
      <c r="BJ94" s="153"/>
      <c r="BK94" s="153"/>
      <c r="BL94" s="153"/>
      <c r="BM94" s="153"/>
      <c r="BN94" s="153"/>
      <c r="BO94" s="153"/>
      <c r="BP94" s="153"/>
      <c r="BQ94" s="153"/>
      <c r="BR94" s="153"/>
      <c r="BS94" s="153"/>
      <c r="BT94" s="153"/>
      <c r="BU94" s="153"/>
      <c r="BV94" s="153"/>
      <c r="BW94" s="153"/>
      <c r="BX94" s="153"/>
      <c r="BY94" s="153"/>
      <c r="BZ94" s="153"/>
      <c r="CA94" s="153"/>
      <c r="CB94" s="153"/>
      <c r="CC94" s="153"/>
      <c r="CD94" s="153"/>
      <c r="CE94" s="153"/>
      <c r="CF94" s="153"/>
      <c r="CG94" s="153"/>
      <c r="CH94" s="153"/>
      <c r="CI94" s="153"/>
      <c r="CJ94" s="153"/>
      <c r="CK94" s="153"/>
      <c r="CL94" s="153"/>
      <c r="CM94" s="153"/>
      <c r="CN94" s="153"/>
      <c r="CO94" s="153"/>
      <c r="CP94" s="153"/>
      <c r="CQ94" s="153"/>
      <c r="CR94" s="153"/>
      <c r="CS94" s="153"/>
      <c r="CT94" s="153"/>
      <c r="CU94" s="153"/>
      <c r="CV94" s="153"/>
      <c r="CW94" s="153"/>
      <c r="CX94" s="153"/>
      <c r="CY94" s="153"/>
      <c r="CZ94" s="153"/>
      <c r="DA94" s="153"/>
      <c r="DB94" s="153"/>
      <c r="DC94" s="153"/>
      <c r="DD94" s="153"/>
      <c r="DE94" s="153"/>
      <c r="DF94" s="176"/>
      <c r="DG94" s="177"/>
      <c r="DH94" s="7"/>
      <c r="DI94" s="7"/>
      <c r="DJ94" s="7"/>
      <c r="DK94" s="7"/>
      <c r="DL94" s="7"/>
      <c r="DM94" s="7"/>
      <c r="DN94" s="7"/>
      <c r="DO94" s="7"/>
      <c r="DP94" s="7"/>
      <c r="DQ94" s="7"/>
      <c r="DR94" s="7"/>
      <c r="DS94" s="7"/>
      <c r="DT94" s="7"/>
      <c r="DU94" s="7"/>
    </row>
    <row r="95" spans="1:125" x14ac:dyDescent="0.25">
      <c r="A95" s="142" t="s">
        <v>217</v>
      </c>
      <c r="B95" s="143">
        <v>6812341</v>
      </c>
      <c r="C95" s="144">
        <v>8.5050750078053809</v>
      </c>
      <c r="D95" s="145">
        <v>9.8000000000000396E-3</v>
      </c>
      <c r="E95" s="163"/>
      <c r="F95" s="146"/>
      <c r="G95" s="155">
        <v>23755.104306785579</v>
      </c>
      <c r="H95" s="147"/>
      <c r="I95" s="148"/>
      <c r="J95" s="158">
        <v>9.1845627144289992</v>
      </c>
      <c r="K95" s="158">
        <v>8.9347846359959995</v>
      </c>
      <c r="L95" s="158">
        <v>9.0075874210132998</v>
      </c>
      <c r="M95" s="158">
        <v>9.5511784454405007</v>
      </c>
      <c r="N95" s="158">
        <v>9.2983446953750999</v>
      </c>
      <c r="O95" s="158">
        <v>9.9347315889895995</v>
      </c>
      <c r="P95" s="158">
        <v>9.7434345449056003</v>
      </c>
      <c r="Q95" s="158">
        <v>8.9726441792281992</v>
      </c>
      <c r="R95" s="153">
        <v>9.4117411804878994</v>
      </c>
      <c r="S95" s="153">
        <v>9.8196538616937001</v>
      </c>
      <c r="T95" s="153">
        <v>10.293801463451</v>
      </c>
      <c r="U95" s="153">
        <v>7.1348653668533002</v>
      </c>
      <c r="V95" s="159">
        <v>10.118759555614</v>
      </c>
      <c r="W95" s="159">
        <v>10.088869700189999</v>
      </c>
      <c r="X95" s="160">
        <v>9.9526459822891002</v>
      </c>
      <c r="Y95" s="160">
        <v>8.6124747675041995</v>
      </c>
      <c r="Z95" s="153">
        <v>8.1131281513555003</v>
      </c>
      <c r="AA95" s="153">
        <v>8.6311776920254992</v>
      </c>
      <c r="AB95" s="153">
        <v>8.8365475109517</v>
      </c>
      <c r="AC95" s="153">
        <v>8.8005410127715002</v>
      </c>
      <c r="AD95" s="282">
        <v>6.9758235383176999</v>
      </c>
      <c r="AE95" s="295">
        <v>9.3342180654254996</v>
      </c>
      <c r="AF95" s="284">
        <v>9.1958088109087992</v>
      </c>
      <c r="AG95" s="205"/>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3"/>
      <c r="BE95" s="153"/>
      <c r="BF95" s="153"/>
      <c r="BG95" s="153"/>
      <c r="BH95" s="153"/>
      <c r="BI95" s="153"/>
      <c r="BJ95" s="153"/>
      <c r="BK95" s="153"/>
      <c r="BL95" s="153"/>
      <c r="BM95" s="153"/>
      <c r="BN95" s="153"/>
      <c r="BO95" s="153"/>
      <c r="BP95" s="153"/>
      <c r="BQ95" s="153"/>
      <c r="BR95" s="153"/>
      <c r="BS95" s="153"/>
      <c r="BT95" s="153"/>
      <c r="BU95" s="153"/>
      <c r="BV95" s="153"/>
      <c r="BW95" s="153"/>
      <c r="BX95" s="153"/>
      <c r="BY95" s="153"/>
      <c r="BZ95" s="153"/>
      <c r="CA95" s="153"/>
      <c r="CB95" s="153"/>
      <c r="CC95" s="153"/>
      <c r="CD95" s="153"/>
      <c r="CE95" s="153"/>
      <c r="CF95" s="153"/>
      <c r="CG95" s="153"/>
      <c r="CH95" s="153"/>
      <c r="CI95" s="153"/>
      <c r="CJ95" s="153"/>
      <c r="CK95" s="153"/>
      <c r="CL95" s="153"/>
      <c r="CM95" s="153"/>
      <c r="CN95" s="153"/>
      <c r="CO95" s="153"/>
      <c r="CP95" s="153"/>
      <c r="CQ95" s="153"/>
      <c r="CR95" s="153"/>
      <c r="CS95" s="153"/>
      <c r="CT95" s="153"/>
      <c r="CU95" s="153"/>
      <c r="CV95" s="153"/>
      <c r="CW95" s="153"/>
      <c r="CX95" s="153"/>
      <c r="CY95" s="153"/>
      <c r="CZ95" s="153"/>
      <c r="DA95" s="153"/>
      <c r="DB95" s="153"/>
      <c r="DC95" s="153"/>
      <c r="DD95" s="153"/>
      <c r="DE95" s="153"/>
      <c r="DF95" s="176"/>
      <c r="DG95" s="177"/>
      <c r="DH95" s="7"/>
      <c r="DI95" s="7"/>
      <c r="DJ95" s="7"/>
      <c r="DK95" s="7"/>
      <c r="DL95" s="7"/>
      <c r="DM95" s="7"/>
      <c r="DN95" s="7"/>
      <c r="DO95" s="7"/>
      <c r="DP95" s="7"/>
      <c r="DQ95" s="7"/>
      <c r="DR95" s="7"/>
      <c r="DS95" s="7"/>
      <c r="DT95" s="7"/>
      <c r="DU95" s="7"/>
    </row>
    <row r="96" spans="1:125" x14ac:dyDescent="0.25">
      <c r="A96" s="142" t="s">
        <v>192</v>
      </c>
      <c r="B96" s="143">
        <v>2833000</v>
      </c>
      <c r="C96" s="144">
        <v>5.4535232465001702</v>
      </c>
      <c r="D96" s="145">
        <v>0.34340000000000004</v>
      </c>
      <c r="E96" s="146">
        <v>0.62609183464095686</v>
      </c>
      <c r="F96" s="146">
        <v>0.28122533613980111</v>
      </c>
      <c r="G96" s="147">
        <v>30914.823873731424</v>
      </c>
      <c r="H96" s="147"/>
      <c r="I96" s="148"/>
      <c r="J96" s="158">
        <v>3.3065553316990002</v>
      </c>
      <c r="K96" s="158">
        <v>3.5477213277458999</v>
      </c>
      <c r="L96" s="158">
        <v>3.6053580320248999</v>
      </c>
      <c r="M96" s="158">
        <v>3.6370391768297998</v>
      </c>
      <c r="N96" s="158">
        <v>3.8465181648183999</v>
      </c>
      <c r="O96" s="158">
        <v>4.1607886581982996</v>
      </c>
      <c r="P96" s="158">
        <v>4.2896130268975998</v>
      </c>
      <c r="Q96" s="158">
        <v>4.7701962322874003</v>
      </c>
      <c r="R96" s="153">
        <v>4.9200277914762998</v>
      </c>
      <c r="S96" s="153">
        <v>4.1640739793099</v>
      </c>
      <c r="T96" s="153">
        <v>4.4902382634846996</v>
      </c>
      <c r="U96" s="153">
        <v>4.6467864016786002</v>
      </c>
      <c r="V96" s="159">
        <v>4.7671071555336999</v>
      </c>
      <c r="W96" s="159">
        <v>4.4557637818030003</v>
      </c>
      <c r="X96" s="160">
        <v>4.4585545843596996</v>
      </c>
      <c r="Y96" s="160">
        <v>4.6571484983347</v>
      </c>
      <c r="Z96" s="153">
        <v>4.6476333151983997</v>
      </c>
      <c r="AA96" s="153">
        <v>4.8291283901037998</v>
      </c>
      <c r="AB96" s="153">
        <v>4.8716327376555997</v>
      </c>
      <c r="AC96" s="153">
        <v>4.9886625220227003</v>
      </c>
      <c r="AD96" s="282">
        <v>4.9948390805134997</v>
      </c>
      <c r="AE96" s="295">
        <v>4.9497467360874996</v>
      </c>
      <c r="AF96" s="284">
        <v>4.6901750216737996</v>
      </c>
      <c r="AG96" s="205"/>
      <c r="AH96" s="153"/>
      <c r="AI96" s="153"/>
      <c r="AJ96" s="153"/>
      <c r="AK96" s="153"/>
      <c r="AL96" s="153"/>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3"/>
      <c r="BT96" s="153"/>
      <c r="BU96" s="153"/>
      <c r="BV96" s="153"/>
      <c r="BW96" s="153"/>
      <c r="BX96" s="153"/>
      <c r="BY96" s="153"/>
      <c r="BZ96" s="153"/>
      <c r="CA96" s="153"/>
      <c r="CB96" s="153"/>
      <c r="CC96" s="153"/>
      <c r="CD96" s="153"/>
      <c r="CE96" s="153"/>
      <c r="CF96" s="153"/>
      <c r="CG96" s="153"/>
      <c r="CH96" s="153"/>
      <c r="CI96" s="153"/>
      <c r="CJ96" s="153"/>
      <c r="CK96" s="153"/>
      <c r="CL96" s="153"/>
      <c r="CM96" s="153"/>
      <c r="CN96" s="153"/>
      <c r="CO96" s="153"/>
      <c r="CP96" s="153"/>
      <c r="CQ96" s="153"/>
      <c r="CR96" s="153"/>
      <c r="CS96" s="153"/>
      <c r="CT96" s="153"/>
      <c r="CU96" s="153"/>
      <c r="CV96" s="153"/>
      <c r="CW96" s="153"/>
      <c r="CX96" s="153"/>
      <c r="CY96" s="153"/>
      <c r="CZ96" s="153"/>
      <c r="DA96" s="153"/>
      <c r="DB96" s="153"/>
      <c r="DC96" s="153"/>
      <c r="DD96" s="153"/>
      <c r="DE96" s="153"/>
      <c r="DF96" s="176"/>
      <c r="DG96" s="177"/>
      <c r="DH96" s="7"/>
      <c r="DI96" s="7"/>
      <c r="DJ96" s="7"/>
      <c r="DK96" s="7"/>
      <c r="DL96" s="7"/>
      <c r="DM96" s="7"/>
      <c r="DN96" s="7"/>
      <c r="DO96" s="7"/>
      <c r="DP96" s="7"/>
      <c r="DQ96" s="7"/>
      <c r="DR96" s="7"/>
      <c r="DS96" s="7"/>
      <c r="DT96" s="7"/>
      <c r="DU96" s="7"/>
    </row>
    <row r="97" spans="1:125" x14ac:dyDescent="0.25">
      <c r="A97" s="142" t="s">
        <v>244</v>
      </c>
      <c r="B97" s="143">
        <v>650774</v>
      </c>
      <c r="C97" s="144">
        <v>25.173063060941001</v>
      </c>
      <c r="D97" s="145">
        <v>0.48520000000000002</v>
      </c>
      <c r="E97" s="163"/>
      <c r="F97" s="146"/>
      <c r="G97" s="147">
        <v>112708.5448058263</v>
      </c>
      <c r="H97" s="147">
        <v>91</v>
      </c>
      <c r="I97" s="148"/>
      <c r="J97" s="161">
        <v>20.180255018897999</v>
      </c>
      <c r="K97" s="161">
        <v>21.204326009406</v>
      </c>
      <c r="L97" s="161">
        <v>22.608876666573</v>
      </c>
      <c r="M97" s="161">
        <v>23.370496398412001</v>
      </c>
      <c r="N97" s="161">
        <v>26.294091642506</v>
      </c>
      <c r="O97" s="161">
        <v>26.459207653193001</v>
      </c>
      <c r="P97" s="161">
        <v>25.651141497872</v>
      </c>
      <c r="Q97" s="161">
        <v>23.890926692985001</v>
      </c>
      <c r="R97" s="162">
        <v>23.113491492133001</v>
      </c>
      <c r="S97" s="162">
        <v>21.378510995826002</v>
      </c>
      <c r="T97" s="153">
        <v>22.078172496895998</v>
      </c>
      <c r="U97" s="153">
        <v>21.329207937943</v>
      </c>
      <c r="V97" s="159">
        <v>20.413022596899001</v>
      </c>
      <c r="W97" s="159">
        <v>18.951703628324999</v>
      </c>
      <c r="X97" s="160">
        <v>17.651459115834999</v>
      </c>
      <c r="Y97" s="160">
        <v>16.425996229976001</v>
      </c>
      <c r="Z97" s="153">
        <v>15.703579983707</v>
      </c>
      <c r="AA97" s="153">
        <v>15.747892914445</v>
      </c>
      <c r="AB97" s="153">
        <v>16.088749754803001</v>
      </c>
      <c r="AC97" s="153">
        <v>16.203781146933</v>
      </c>
      <c r="AD97" s="282">
        <v>13.376831174035001</v>
      </c>
      <c r="AE97" s="295">
        <v>14.122264382299001</v>
      </c>
      <c r="AF97" s="284">
        <v>12.256567244594001</v>
      </c>
      <c r="AG97" s="205"/>
      <c r="AH97" s="153"/>
      <c r="AI97" s="153"/>
      <c r="AJ97" s="153"/>
      <c r="AK97" s="153"/>
      <c r="AL97" s="153"/>
      <c r="AM97" s="153"/>
      <c r="AN97" s="153"/>
      <c r="AO97" s="153"/>
      <c r="AP97" s="153"/>
      <c r="AQ97" s="153"/>
      <c r="AR97" s="153"/>
      <c r="AS97" s="153"/>
      <c r="AT97" s="153"/>
      <c r="AU97" s="153"/>
      <c r="AV97" s="153"/>
      <c r="AW97" s="153"/>
      <c r="AX97" s="153"/>
      <c r="AY97" s="153"/>
      <c r="AZ97" s="153"/>
      <c r="BA97" s="153"/>
      <c r="BB97" s="153"/>
      <c r="BC97" s="153"/>
      <c r="BD97" s="153"/>
      <c r="BE97" s="153"/>
      <c r="BF97" s="153"/>
      <c r="BG97" s="153"/>
      <c r="BH97" s="153"/>
      <c r="BI97" s="153"/>
      <c r="BJ97" s="153"/>
      <c r="BK97" s="153"/>
      <c r="BL97" s="153"/>
      <c r="BM97" s="153"/>
      <c r="BN97" s="153"/>
      <c r="BO97" s="153"/>
      <c r="BP97" s="153"/>
      <c r="BQ97" s="153"/>
      <c r="BR97" s="153"/>
      <c r="BS97" s="153"/>
      <c r="BT97" s="153"/>
      <c r="BU97" s="153"/>
      <c r="BV97" s="153"/>
      <c r="BW97" s="153"/>
      <c r="BX97" s="153"/>
      <c r="BY97" s="153"/>
      <c r="BZ97" s="153"/>
      <c r="CA97" s="153"/>
      <c r="CB97" s="153"/>
      <c r="CC97" s="153"/>
      <c r="CD97" s="153"/>
      <c r="CE97" s="153"/>
      <c r="CF97" s="153"/>
      <c r="CG97" s="153"/>
      <c r="CH97" s="153"/>
      <c r="CI97" s="153"/>
      <c r="CJ97" s="153"/>
      <c r="CK97" s="153"/>
      <c r="CL97" s="153"/>
      <c r="CM97" s="153"/>
      <c r="CN97" s="153"/>
      <c r="CO97" s="153"/>
      <c r="CP97" s="153"/>
      <c r="CQ97" s="153"/>
      <c r="CR97" s="153"/>
      <c r="CS97" s="153"/>
      <c r="CT97" s="153"/>
      <c r="CU97" s="153"/>
      <c r="CV97" s="153"/>
      <c r="CW97" s="153"/>
      <c r="CX97" s="153"/>
      <c r="CY97" s="153"/>
      <c r="CZ97" s="153"/>
      <c r="DA97" s="153"/>
      <c r="DB97" s="153"/>
      <c r="DC97" s="153"/>
      <c r="DD97" s="153"/>
      <c r="DE97" s="153"/>
      <c r="DF97" s="176"/>
      <c r="DG97" s="177"/>
      <c r="DH97" s="7"/>
      <c r="DI97" s="7"/>
      <c r="DJ97" s="7"/>
      <c r="DK97" s="7"/>
      <c r="DL97" s="7"/>
      <c r="DM97" s="7"/>
      <c r="DN97" s="7"/>
      <c r="DO97" s="7"/>
      <c r="DP97" s="7"/>
      <c r="DQ97" s="7"/>
      <c r="DR97" s="7"/>
      <c r="DS97" s="7"/>
      <c r="DT97" s="7"/>
      <c r="DU97" s="7"/>
    </row>
    <row r="98" spans="1:125" x14ac:dyDescent="0.25">
      <c r="A98" s="142" t="s">
        <v>177</v>
      </c>
      <c r="B98" s="143">
        <v>33938221</v>
      </c>
      <c r="C98" s="144">
        <v>4.3389171946770393</v>
      </c>
      <c r="D98" s="145">
        <v>0.22040000000000007</v>
      </c>
      <c r="E98" s="163"/>
      <c r="F98" s="146"/>
      <c r="G98" s="147">
        <v>23506.527085260146</v>
      </c>
      <c r="H98" s="147"/>
      <c r="I98" s="148"/>
      <c r="J98" s="158">
        <v>5.5785200115605003</v>
      </c>
      <c r="K98" s="158">
        <v>5.7495945225704004</v>
      </c>
      <c r="L98" s="158">
        <v>5.9838778780351998</v>
      </c>
      <c r="M98" s="158">
        <v>6.2189030076345997</v>
      </c>
      <c r="N98" s="158">
        <v>6.6164140551255999</v>
      </c>
      <c r="O98" s="158">
        <v>6.8952250196635996</v>
      </c>
      <c r="P98" s="158">
        <v>7.0533575922678997</v>
      </c>
      <c r="Q98" s="158">
        <v>7.5721634329344996</v>
      </c>
      <c r="R98" s="153">
        <v>7.8565547415042003</v>
      </c>
      <c r="S98" s="153">
        <v>6.9850038329127999</v>
      </c>
      <c r="T98" s="153">
        <v>7.5132453613127996</v>
      </c>
      <c r="U98" s="153">
        <v>7.4614135317091996</v>
      </c>
      <c r="V98" s="159">
        <v>7.4155626774053003</v>
      </c>
      <c r="W98" s="159">
        <v>7.8281998227383998</v>
      </c>
      <c r="X98" s="160">
        <v>8.1437052068112994</v>
      </c>
      <c r="Y98" s="160">
        <v>8.0487284154737004</v>
      </c>
      <c r="Z98" s="153">
        <v>7.7837528762729002</v>
      </c>
      <c r="AA98" s="153">
        <v>7.4309403551467996</v>
      </c>
      <c r="AB98" s="153">
        <v>7.8665896166935001</v>
      </c>
      <c r="AC98" s="153">
        <v>7.8393970340642998</v>
      </c>
      <c r="AD98" s="282">
        <v>7.6687028006886999</v>
      </c>
      <c r="AE98" s="295">
        <v>7.8281504688655996</v>
      </c>
      <c r="AF98" s="284">
        <v>8.2326766504311006</v>
      </c>
      <c r="AG98" s="205"/>
      <c r="AH98" s="153"/>
      <c r="AI98" s="153"/>
      <c r="AJ98" s="153"/>
      <c r="AK98" s="153"/>
      <c r="AL98" s="153"/>
      <c r="AM98" s="153"/>
      <c r="AN98" s="153"/>
      <c r="AO98" s="153"/>
      <c r="AP98" s="153"/>
      <c r="AQ98" s="153"/>
      <c r="AR98" s="153"/>
      <c r="AS98" s="153"/>
      <c r="AT98" s="153"/>
      <c r="AU98" s="153"/>
      <c r="AV98" s="153"/>
      <c r="AW98" s="153"/>
      <c r="AX98" s="153"/>
      <c r="AY98" s="153"/>
      <c r="AZ98" s="153"/>
      <c r="BA98" s="153"/>
      <c r="BB98" s="153"/>
      <c r="BC98" s="153"/>
      <c r="BD98" s="153"/>
      <c r="BE98" s="153"/>
      <c r="BF98" s="153"/>
      <c r="BG98" s="153"/>
      <c r="BH98" s="153"/>
      <c r="BI98" s="153"/>
      <c r="BJ98" s="153"/>
      <c r="BK98" s="153"/>
      <c r="BL98" s="153"/>
      <c r="BM98" s="153"/>
      <c r="BN98" s="153"/>
      <c r="BO98" s="153"/>
      <c r="BP98" s="153"/>
      <c r="BQ98" s="153"/>
      <c r="BR98" s="153"/>
      <c r="BS98" s="153"/>
      <c r="BT98" s="153"/>
      <c r="BU98" s="153"/>
      <c r="BV98" s="153"/>
      <c r="BW98" s="153"/>
      <c r="BX98" s="153"/>
      <c r="BY98" s="153"/>
      <c r="BZ98" s="153"/>
      <c r="CA98" s="153"/>
      <c r="CB98" s="153"/>
      <c r="CC98" s="153"/>
      <c r="CD98" s="153"/>
      <c r="CE98" s="153"/>
      <c r="CF98" s="153"/>
      <c r="CG98" s="153"/>
      <c r="CH98" s="153"/>
      <c r="CI98" s="153"/>
      <c r="CJ98" s="153"/>
      <c r="CK98" s="153"/>
      <c r="CL98" s="153"/>
      <c r="CM98" s="153"/>
      <c r="CN98" s="153"/>
      <c r="CO98" s="153"/>
      <c r="CP98" s="153"/>
      <c r="CQ98" s="153"/>
      <c r="CR98" s="153"/>
      <c r="CS98" s="153"/>
      <c r="CT98" s="153"/>
      <c r="CU98" s="153"/>
      <c r="CV98" s="153"/>
      <c r="CW98" s="153"/>
      <c r="CX98" s="153"/>
      <c r="CY98" s="153"/>
      <c r="CZ98" s="153"/>
      <c r="DA98" s="153"/>
      <c r="DB98" s="153"/>
      <c r="DC98" s="153"/>
      <c r="DD98" s="153"/>
      <c r="DE98" s="153"/>
      <c r="DF98" s="176"/>
      <c r="DG98" s="177"/>
      <c r="DH98" s="7"/>
      <c r="DI98" s="7"/>
      <c r="DJ98" s="7"/>
      <c r="DK98" s="7"/>
      <c r="DL98" s="7"/>
      <c r="DM98" s="7"/>
      <c r="DN98" s="7"/>
      <c r="DO98" s="7"/>
      <c r="DP98" s="7"/>
      <c r="DQ98" s="7"/>
      <c r="DR98" s="7"/>
      <c r="DS98" s="7"/>
      <c r="DT98" s="7"/>
      <c r="DU98" s="7"/>
    </row>
    <row r="99" spans="1:125" x14ac:dyDescent="0.25">
      <c r="A99" s="142" t="s">
        <v>141</v>
      </c>
      <c r="B99" s="143">
        <v>1262523</v>
      </c>
      <c r="C99" s="144">
        <v>1.3931604700345399</v>
      </c>
      <c r="D99" s="145">
        <v>0.4955</v>
      </c>
      <c r="E99" s="163"/>
      <c r="F99" s="146"/>
      <c r="G99" s="147">
        <v>19344.55133789614</v>
      </c>
      <c r="H99" s="147"/>
      <c r="I99" s="148"/>
      <c r="J99" s="149">
        <v>2.0609808382019001</v>
      </c>
      <c r="K99" s="149">
        <v>2.1633035680538</v>
      </c>
      <c r="L99" s="149">
        <v>2.1936882213470001</v>
      </c>
      <c r="M99" s="149">
        <v>2.2833257291961999</v>
      </c>
      <c r="N99" s="149">
        <v>2.2901194364866</v>
      </c>
      <c r="O99" s="149">
        <v>2.4372679261823</v>
      </c>
      <c r="P99" s="149">
        <v>2.7044261361380002</v>
      </c>
      <c r="Q99" s="149">
        <v>2.7663331600898999</v>
      </c>
      <c r="R99" s="150">
        <v>2.8136406112618002</v>
      </c>
      <c r="S99" s="150">
        <v>2.7630015133153001</v>
      </c>
      <c r="T99" s="150">
        <v>2.9445793774063</v>
      </c>
      <c r="U99" s="150">
        <v>2.9220614238639002</v>
      </c>
      <c r="V99" s="151">
        <v>2.9861578965477</v>
      </c>
      <c r="W99" s="151">
        <v>3.0744176526008</v>
      </c>
      <c r="X99" s="152">
        <v>3.1728093691972998</v>
      </c>
      <c r="Y99" s="152">
        <v>3.1768863659694002</v>
      </c>
      <c r="Z99" s="153">
        <v>3.2291777770126999</v>
      </c>
      <c r="AA99" s="153">
        <v>3.3317819614633</v>
      </c>
      <c r="AB99" s="153">
        <v>3.2940452043288002</v>
      </c>
      <c r="AC99" s="153">
        <v>3.3129228159283</v>
      </c>
      <c r="AD99" s="282">
        <v>2.9490449560898</v>
      </c>
      <c r="AE99" s="295">
        <v>3.1641185833199001</v>
      </c>
      <c r="AF99" s="284">
        <v>3.3477858230794002</v>
      </c>
      <c r="AG99" s="205"/>
      <c r="AH99" s="153"/>
      <c r="AI99" s="153"/>
      <c r="AJ99" s="153"/>
      <c r="AK99" s="153"/>
      <c r="AL99" s="153"/>
      <c r="AM99" s="153"/>
      <c r="AN99" s="153"/>
      <c r="AO99" s="153"/>
      <c r="AP99" s="153"/>
      <c r="AQ99" s="153"/>
      <c r="AR99" s="153"/>
      <c r="AS99" s="153"/>
      <c r="AT99" s="153"/>
      <c r="AU99" s="153"/>
      <c r="AV99" s="153"/>
      <c r="AW99" s="153"/>
      <c r="AX99" s="153"/>
      <c r="AY99" s="153"/>
      <c r="AZ99" s="153"/>
      <c r="BA99" s="153"/>
      <c r="BB99" s="153"/>
      <c r="BC99" s="153"/>
      <c r="BD99" s="153"/>
      <c r="BE99" s="153"/>
      <c r="BF99" s="153"/>
      <c r="BG99" s="153"/>
      <c r="BH99" s="153"/>
      <c r="BI99" s="153"/>
      <c r="BJ99" s="153"/>
      <c r="BK99" s="153"/>
      <c r="BL99" s="153"/>
      <c r="BM99" s="153"/>
      <c r="BN99" s="153"/>
      <c r="BO99" s="153"/>
      <c r="BP99" s="153"/>
      <c r="BQ99" s="153"/>
      <c r="BR99" s="153"/>
      <c r="BS99" s="153"/>
      <c r="BT99" s="153"/>
      <c r="BU99" s="153"/>
      <c r="BV99" s="153"/>
      <c r="BW99" s="153"/>
      <c r="BX99" s="153"/>
      <c r="BY99" s="153"/>
      <c r="BZ99" s="153"/>
      <c r="CA99" s="153"/>
      <c r="CB99" s="153"/>
      <c r="CC99" s="153"/>
      <c r="CD99" s="153"/>
      <c r="CE99" s="153"/>
      <c r="CF99" s="153"/>
      <c r="CG99" s="153"/>
      <c r="CH99" s="153"/>
      <c r="CI99" s="153"/>
      <c r="CJ99" s="153"/>
      <c r="CK99" s="153"/>
      <c r="CL99" s="153"/>
      <c r="CM99" s="153"/>
      <c r="CN99" s="153"/>
      <c r="CO99" s="153"/>
      <c r="CP99" s="153"/>
      <c r="CQ99" s="153"/>
      <c r="CR99" s="153"/>
      <c r="CS99" s="153"/>
      <c r="CT99" s="153"/>
      <c r="CU99" s="153"/>
      <c r="CV99" s="153"/>
      <c r="CW99" s="153"/>
      <c r="CX99" s="153"/>
      <c r="CY99" s="153"/>
      <c r="CZ99" s="153"/>
      <c r="DA99" s="153"/>
      <c r="DB99" s="153"/>
      <c r="DC99" s="153"/>
      <c r="DD99" s="153"/>
      <c r="DE99" s="153"/>
      <c r="DF99" s="176"/>
      <c r="DG99" s="177"/>
      <c r="DH99" s="7"/>
      <c r="DI99" s="7"/>
      <c r="DJ99" s="7"/>
      <c r="DK99" s="7"/>
      <c r="DL99" s="7"/>
      <c r="DM99" s="7"/>
      <c r="DN99" s="7"/>
      <c r="DO99" s="7"/>
      <c r="DP99" s="7"/>
      <c r="DQ99" s="7"/>
      <c r="DR99" s="7"/>
      <c r="DS99" s="7"/>
      <c r="DT99" s="7"/>
      <c r="DU99" s="7"/>
    </row>
    <row r="100" spans="1:125" x14ac:dyDescent="0.25">
      <c r="A100" s="142" t="s">
        <v>171</v>
      </c>
      <c r="B100" s="143">
        <v>127504125</v>
      </c>
      <c r="C100" s="144">
        <v>3.6034128593010202</v>
      </c>
      <c r="D100" s="145">
        <v>0.26079999999999998</v>
      </c>
      <c r="E100" s="146">
        <v>1.52191467603476E-2</v>
      </c>
      <c r="F100" s="146">
        <v>1.7632967801065848E-2</v>
      </c>
      <c r="G100" s="147">
        <v>18939.15172344627</v>
      </c>
      <c r="H100" s="147">
        <v>26</v>
      </c>
      <c r="I100" s="148"/>
      <c r="J100" s="158">
        <v>3.8952591178786</v>
      </c>
      <c r="K100" s="158">
        <v>3.8255671477215998</v>
      </c>
      <c r="L100" s="158">
        <v>3.8362639130887999</v>
      </c>
      <c r="M100" s="158">
        <v>3.9786933647912002</v>
      </c>
      <c r="N100" s="158">
        <v>4.0178434106027003</v>
      </c>
      <c r="O100" s="158">
        <v>4.1197111838026004</v>
      </c>
      <c r="P100" s="158">
        <v>4.2105656303448997</v>
      </c>
      <c r="Q100" s="158">
        <v>4.2057440649105002</v>
      </c>
      <c r="R100" s="153">
        <v>4.1511697694983001</v>
      </c>
      <c r="S100" s="153">
        <v>3.9926168474176</v>
      </c>
      <c r="T100" s="153">
        <v>4.0623760243701001</v>
      </c>
      <c r="U100" s="153">
        <v>4.0842907977687002</v>
      </c>
      <c r="V100" s="159">
        <v>4.1855365475050004</v>
      </c>
      <c r="W100" s="159">
        <v>4.0292391872286997</v>
      </c>
      <c r="X100" s="160">
        <v>3.8677650762744999</v>
      </c>
      <c r="Y100" s="160">
        <v>3.8907029267877</v>
      </c>
      <c r="Z100" s="153">
        <v>3.8906551940665999</v>
      </c>
      <c r="AA100" s="153">
        <v>3.8625764477150999</v>
      </c>
      <c r="AB100" s="153">
        <v>3.6309941930523002</v>
      </c>
      <c r="AC100" s="153">
        <v>3.6447393627503</v>
      </c>
      <c r="AD100" s="282">
        <v>3.156980919964</v>
      </c>
      <c r="AE100" s="295">
        <v>3.263497506587</v>
      </c>
      <c r="AF100" s="284">
        <v>3.5638019726543999</v>
      </c>
      <c r="AG100" s="205"/>
      <c r="AH100" s="153"/>
      <c r="AI100" s="153"/>
      <c r="AJ100" s="153"/>
      <c r="AK100" s="153"/>
      <c r="AL100" s="153"/>
      <c r="AM100" s="153"/>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3"/>
      <c r="BQ100" s="153"/>
      <c r="BR100" s="153"/>
      <c r="BS100" s="153"/>
      <c r="BT100" s="153"/>
      <c r="BU100" s="153"/>
      <c r="BV100" s="153"/>
      <c r="BW100" s="153"/>
      <c r="BX100" s="153"/>
      <c r="BY100" s="153"/>
      <c r="BZ100" s="153"/>
      <c r="CA100" s="153"/>
      <c r="CB100" s="153"/>
      <c r="CC100" s="153"/>
      <c r="CD100" s="153"/>
      <c r="CE100" s="153"/>
      <c r="CF100" s="153"/>
      <c r="CG100" s="153"/>
      <c r="CH100" s="153"/>
      <c r="CI100" s="153"/>
      <c r="CJ100" s="153"/>
      <c r="CK100" s="153"/>
      <c r="CL100" s="153"/>
      <c r="CM100" s="153"/>
      <c r="CN100" s="153"/>
      <c r="CO100" s="153"/>
      <c r="CP100" s="153"/>
      <c r="CQ100" s="153"/>
      <c r="CR100" s="153"/>
      <c r="CS100" s="153"/>
      <c r="CT100" s="153"/>
      <c r="CU100" s="153"/>
      <c r="CV100" s="153"/>
      <c r="CW100" s="153"/>
      <c r="CX100" s="153"/>
      <c r="CY100" s="153"/>
      <c r="CZ100" s="153"/>
      <c r="DA100" s="153"/>
      <c r="DB100" s="153"/>
      <c r="DC100" s="153"/>
      <c r="DD100" s="153"/>
      <c r="DE100" s="153"/>
      <c r="DF100" s="176"/>
      <c r="DG100" s="177"/>
      <c r="DH100" s="7"/>
      <c r="DI100" s="7"/>
      <c r="DJ100" s="7"/>
      <c r="DK100" s="7"/>
      <c r="DL100" s="7"/>
      <c r="DM100" s="7"/>
      <c r="DN100" s="7"/>
      <c r="DO100" s="7"/>
      <c r="DP100" s="7"/>
      <c r="DQ100" s="7"/>
      <c r="DR100" s="7"/>
      <c r="DS100" s="7"/>
      <c r="DT100" s="7"/>
      <c r="DU100" s="7"/>
    </row>
    <row r="101" spans="1:125" x14ac:dyDescent="0.25">
      <c r="A101" s="142" t="s">
        <v>184</v>
      </c>
      <c r="B101" s="143">
        <v>3398366</v>
      </c>
      <c r="C101" s="144">
        <v>4.7567302653424202</v>
      </c>
      <c r="D101" s="145">
        <v>0.50080000000000002</v>
      </c>
      <c r="E101" s="163"/>
      <c r="F101" s="146"/>
      <c r="G101" s="147">
        <v>9835.751389547695</v>
      </c>
      <c r="H101" s="302">
        <v>0.05</v>
      </c>
      <c r="I101" s="148"/>
      <c r="J101" s="158">
        <v>3.7714721489134999</v>
      </c>
      <c r="K101" s="158">
        <v>3.7243963258937001</v>
      </c>
      <c r="L101" s="158">
        <v>3.9522487742724</v>
      </c>
      <c r="M101" s="158">
        <v>3.7915394498625998</v>
      </c>
      <c r="N101" s="158">
        <v>3.8356739459783999</v>
      </c>
      <c r="O101" s="158">
        <v>4.3964480706059996</v>
      </c>
      <c r="P101" s="158">
        <v>4.9229413276329996</v>
      </c>
      <c r="Q101" s="158">
        <v>5.0774822173288996</v>
      </c>
      <c r="R101" s="153">
        <v>5.0003166569430002</v>
      </c>
      <c r="S101" s="153">
        <v>5.1827975330709002</v>
      </c>
      <c r="T101" s="153">
        <v>5.3744854947842997</v>
      </c>
      <c r="U101" s="153">
        <v>5.8277631936796004</v>
      </c>
      <c r="V101" s="159">
        <v>6.2055294059800001</v>
      </c>
      <c r="W101" s="159">
        <v>6.5325079685193996</v>
      </c>
      <c r="X101" s="160">
        <v>6.3224819477332002</v>
      </c>
      <c r="Y101" s="160">
        <v>5.9182527278087003</v>
      </c>
      <c r="Z101" s="153">
        <v>6.1246075290473003</v>
      </c>
      <c r="AA101" s="153">
        <v>6.4952434757908</v>
      </c>
      <c r="AB101" s="153">
        <v>7.0326903321007004</v>
      </c>
      <c r="AC101" s="153">
        <v>7.4398938447149003</v>
      </c>
      <c r="AD101" s="282">
        <v>6.7077778020213001</v>
      </c>
      <c r="AE101" s="295">
        <v>6.8168666717001001</v>
      </c>
      <c r="AF101" s="284">
        <v>6.7118295736022002</v>
      </c>
      <c r="AG101" s="205"/>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3"/>
      <c r="BQ101" s="153"/>
      <c r="BR101" s="153"/>
      <c r="BS101" s="153"/>
      <c r="BT101" s="153"/>
      <c r="BU101" s="153"/>
      <c r="BV101" s="153"/>
      <c r="BW101" s="153"/>
      <c r="BX101" s="153"/>
      <c r="BY101" s="153"/>
      <c r="BZ101" s="153"/>
      <c r="CA101" s="153"/>
      <c r="CB101" s="153"/>
      <c r="CC101" s="153"/>
      <c r="CD101" s="153"/>
      <c r="CE101" s="153"/>
      <c r="CF101" s="153"/>
      <c r="CG101" s="153"/>
      <c r="CH101" s="153"/>
      <c r="CI101" s="153"/>
      <c r="CJ101" s="153"/>
      <c r="CK101" s="153"/>
      <c r="CL101" s="153"/>
      <c r="CM101" s="153"/>
      <c r="CN101" s="153"/>
      <c r="CO101" s="153"/>
      <c r="CP101" s="153"/>
      <c r="CQ101" s="153"/>
      <c r="CR101" s="153"/>
      <c r="CS101" s="153"/>
      <c r="CT101" s="153"/>
      <c r="CU101" s="153"/>
      <c r="CV101" s="153"/>
      <c r="CW101" s="153"/>
      <c r="CX101" s="153"/>
      <c r="CY101" s="153"/>
      <c r="CZ101" s="153"/>
      <c r="DA101" s="153"/>
      <c r="DB101" s="153"/>
      <c r="DC101" s="153"/>
      <c r="DD101" s="153"/>
      <c r="DE101" s="153"/>
      <c r="DF101" s="176"/>
      <c r="DG101" s="177"/>
      <c r="DH101" s="7"/>
      <c r="DI101" s="7"/>
      <c r="DJ101" s="7"/>
      <c r="DK101" s="7"/>
      <c r="DL101" s="7"/>
      <c r="DM101" s="7"/>
      <c r="DN101" s="7"/>
      <c r="DO101" s="7"/>
      <c r="DP101" s="7"/>
      <c r="DQ101" s="7"/>
      <c r="DR101" s="7"/>
      <c r="DS101" s="7"/>
      <c r="DT101" s="7"/>
      <c r="DU101" s="7"/>
    </row>
    <row r="102" spans="1:125" x14ac:dyDescent="0.25">
      <c r="A102" s="142" t="s">
        <v>131</v>
      </c>
      <c r="B102" s="143">
        <v>37457971</v>
      </c>
      <c r="C102" s="144">
        <v>1.0342339207035409</v>
      </c>
      <c r="D102" s="145">
        <v>0.25599999999999995</v>
      </c>
      <c r="E102" s="163"/>
      <c r="F102" s="146"/>
      <c r="G102" s="147">
        <v>7226.0243787977433</v>
      </c>
      <c r="H102" s="147"/>
      <c r="I102" s="148"/>
      <c r="J102" s="149">
        <v>1.1630602130062999</v>
      </c>
      <c r="K102" s="149">
        <v>1.267274047825</v>
      </c>
      <c r="L102" s="149">
        <v>1.2964496464068</v>
      </c>
      <c r="M102" s="149">
        <v>1.2762807329057999</v>
      </c>
      <c r="N102" s="149">
        <v>1.3886352365882999</v>
      </c>
      <c r="O102" s="149">
        <v>1.4578571699652001</v>
      </c>
      <c r="P102" s="149">
        <v>1.4780193815686999</v>
      </c>
      <c r="Q102" s="149">
        <v>1.4815565825287</v>
      </c>
      <c r="R102" s="150">
        <v>1.5533180865844001</v>
      </c>
      <c r="S102" s="150">
        <v>1.5298972455308</v>
      </c>
      <c r="T102" s="150">
        <v>1.6052981523351</v>
      </c>
      <c r="U102" s="150">
        <v>1.7123200787956001</v>
      </c>
      <c r="V102" s="151">
        <v>1.7560424681647</v>
      </c>
      <c r="W102" s="151">
        <v>1.7288654920124</v>
      </c>
      <c r="X102" s="152">
        <v>1.7323553347617</v>
      </c>
      <c r="Y102" s="152">
        <v>1.7550877026048</v>
      </c>
      <c r="Z102" s="153">
        <v>1.7290363002347</v>
      </c>
      <c r="AA102" s="153">
        <v>1.7864371461155</v>
      </c>
      <c r="AB102" s="153">
        <v>1.8010342532482999</v>
      </c>
      <c r="AC102" s="153">
        <v>1.9610097926436001</v>
      </c>
      <c r="AD102" s="282">
        <v>1.8232144494908999</v>
      </c>
      <c r="AE102" s="295">
        <v>2.0222069006523999</v>
      </c>
      <c r="AF102" s="284">
        <v>1.9159680043192999</v>
      </c>
      <c r="AG102" s="205"/>
      <c r="AH102" s="153"/>
      <c r="AI102" s="153"/>
      <c r="AJ102" s="153"/>
      <c r="AK102" s="153"/>
      <c r="AL102" s="153"/>
      <c r="AM102" s="153"/>
      <c r="AN102" s="153"/>
      <c r="AO102" s="153"/>
      <c r="AP102" s="153"/>
      <c r="AQ102" s="153"/>
      <c r="AR102" s="153"/>
      <c r="AS102" s="153"/>
      <c r="AT102" s="153"/>
      <c r="AU102" s="153"/>
      <c r="AV102" s="153"/>
      <c r="AW102" s="153"/>
      <c r="AX102" s="153"/>
      <c r="AY102" s="153"/>
      <c r="AZ102" s="153"/>
      <c r="BA102" s="153"/>
      <c r="BB102" s="153"/>
      <c r="BC102" s="153"/>
      <c r="BD102" s="153"/>
      <c r="BE102" s="153"/>
      <c r="BF102" s="153"/>
      <c r="BG102" s="153"/>
      <c r="BH102" s="153"/>
      <c r="BI102" s="153"/>
      <c r="BJ102" s="153"/>
      <c r="BK102" s="153"/>
      <c r="BL102" s="153"/>
      <c r="BM102" s="153"/>
      <c r="BN102" s="153"/>
      <c r="BO102" s="153"/>
      <c r="BP102" s="153"/>
      <c r="BQ102" s="153"/>
      <c r="BR102" s="153"/>
      <c r="BS102" s="153"/>
      <c r="BT102" s="153"/>
      <c r="BU102" s="153"/>
      <c r="BV102" s="153"/>
      <c r="BW102" s="153"/>
      <c r="BX102" s="153"/>
      <c r="BY102" s="153"/>
      <c r="BZ102" s="153"/>
      <c r="CA102" s="153"/>
      <c r="CB102" s="153"/>
      <c r="CC102" s="153"/>
      <c r="CD102" s="153"/>
      <c r="CE102" s="153"/>
      <c r="CF102" s="153"/>
      <c r="CG102" s="153"/>
      <c r="CH102" s="153"/>
      <c r="CI102" s="153"/>
      <c r="CJ102" s="153"/>
      <c r="CK102" s="153"/>
      <c r="CL102" s="153"/>
      <c r="CM102" s="153"/>
      <c r="CN102" s="153"/>
      <c r="CO102" s="153"/>
      <c r="CP102" s="153"/>
      <c r="CQ102" s="153"/>
      <c r="CR102" s="153"/>
      <c r="CS102" s="153"/>
      <c r="CT102" s="153"/>
      <c r="CU102" s="153"/>
      <c r="CV102" s="153"/>
      <c r="CW102" s="153"/>
      <c r="CX102" s="153"/>
      <c r="CY102" s="153"/>
      <c r="CZ102" s="153"/>
      <c r="DA102" s="153"/>
      <c r="DB102" s="153"/>
      <c r="DC102" s="153"/>
      <c r="DD102" s="153"/>
      <c r="DE102" s="153"/>
      <c r="DF102" s="176"/>
      <c r="DG102" s="177"/>
      <c r="DH102" s="7"/>
      <c r="DI102" s="7"/>
      <c r="DJ102" s="7"/>
      <c r="DK102" s="7"/>
      <c r="DL102" s="7"/>
      <c r="DM102" s="7"/>
      <c r="DN102" s="7"/>
      <c r="DO102" s="7"/>
      <c r="DP102" s="7"/>
      <c r="DQ102" s="7"/>
      <c r="DR102" s="7"/>
      <c r="DS102" s="7"/>
      <c r="DT102" s="7"/>
      <c r="DU102" s="7"/>
    </row>
    <row r="103" spans="1:125" x14ac:dyDescent="0.25">
      <c r="A103" s="142" t="s">
        <v>227</v>
      </c>
      <c r="B103" s="143">
        <v>17703090</v>
      </c>
      <c r="C103" s="144">
        <v>11.314665154600901</v>
      </c>
      <c r="D103" s="145">
        <v>0.39250000000000002</v>
      </c>
      <c r="E103" s="146">
        <v>4.6003665952581277E-2</v>
      </c>
      <c r="F103" s="146">
        <v>4.3984296189247256E-2</v>
      </c>
      <c r="G103" s="147">
        <v>53818.038970248293</v>
      </c>
      <c r="H103" s="147">
        <v>690</v>
      </c>
      <c r="I103" s="148"/>
      <c r="J103" s="158">
        <v>11.045647804876999</v>
      </c>
      <c r="K103" s="158">
        <v>11.269574470103001</v>
      </c>
      <c r="L103" s="158">
        <v>11.232741308191001</v>
      </c>
      <c r="M103" s="158">
        <v>11.321541349867999</v>
      </c>
      <c r="N103" s="158">
        <v>11.413323412771</v>
      </c>
      <c r="O103" s="158">
        <v>11.071020254846999</v>
      </c>
      <c r="P103" s="158">
        <v>10.749101728399999</v>
      </c>
      <c r="Q103" s="158">
        <v>10.779304214145</v>
      </c>
      <c r="R103" s="153">
        <v>10.799498026118</v>
      </c>
      <c r="S103" s="153">
        <v>10.444820452222</v>
      </c>
      <c r="T103" s="153">
        <v>11.095317137855</v>
      </c>
      <c r="U103" s="153">
        <v>10.339112576462</v>
      </c>
      <c r="V103" s="159">
        <v>10.153995471682</v>
      </c>
      <c r="W103" s="159">
        <v>10.051263134259999</v>
      </c>
      <c r="X103" s="160">
        <v>9.5840071909975002</v>
      </c>
      <c r="Y103" s="160">
        <v>10.025093592129</v>
      </c>
      <c r="Z103" s="153">
        <v>10.079880931988001</v>
      </c>
      <c r="AA103" s="153">
        <v>9.8935314493995996</v>
      </c>
      <c r="AB103" s="153">
        <v>9.5544974349003997</v>
      </c>
      <c r="AC103" s="153">
        <v>9.2129116157124002</v>
      </c>
      <c r="AD103" s="282">
        <v>8.2805689833095997</v>
      </c>
      <c r="AE103" s="295">
        <v>8.3937882581658005</v>
      </c>
      <c r="AF103" s="284">
        <v>7.7943878846355004</v>
      </c>
      <c r="AG103" s="205"/>
      <c r="AH103" s="153"/>
      <c r="AI103" s="153"/>
      <c r="AJ103" s="153"/>
      <c r="AK103" s="153"/>
      <c r="AL103" s="153"/>
      <c r="AM103" s="153"/>
      <c r="AN103" s="153"/>
      <c r="AO103" s="153"/>
      <c r="AP103" s="153"/>
      <c r="AQ103" s="153"/>
      <c r="AR103" s="153"/>
      <c r="AS103" s="153"/>
      <c r="AT103" s="153"/>
      <c r="AU103" s="153"/>
      <c r="AV103" s="153"/>
      <c r="AW103" s="153"/>
      <c r="AX103" s="153"/>
      <c r="AY103" s="153"/>
      <c r="AZ103" s="153"/>
      <c r="BA103" s="153"/>
      <c r="BB103" s="153"/>
      <c r="BC103" s="153"/>
      <c r="BD103" s="153"/>
      <c r="BE103" s="153"/>
      <c r="BF103" s="153"/>
      <c r="BG103" s="153"/>
      <c r="BH103" s="153"/>
      <c r="BI103" s="153"/>
      <c r="BJ103" s="153"/>
      <c r="BK103" s="153"/>
      <c r="BL103" s="153"/>
      <c r="BM103" s="153"/>
      <c r="BN103" s="153"/>
      <c r="BO103" s="153"/>
      <c r="BP103" s="153"/>
      <c r="BQ103" s="153"/>
      <c r="BR103" s="153"/>
      <c r="BS103" s="153"/>
      <c r="BT103" s="153"/>
      <c r="BU103" s="153"/>
      <c r="BV103" s="153"/>
      <c r="BW103" s="153"/>
      <c r="BX103" s="153"/>
      <c r="BY103" s="153"/>
      <c r="BZ103" s="153"/>
      <c r="CA103" s="153"/>
      <c r="CB103" s="153"/>
      <c r="CC103" s="153"/>
      <c r="CD103" s="153"/>
      <c r="CE103" s="153"/>
      <c r="CF103" s="153"/>
      <c r="CG103" s="153"/>
      <c r="CH103" s="153"/>
      <c r="CI103" s="153"/>
      <c r="CJ103" s="153"/>
      <c r="CK103" s="153"/>
      <c r="CL103" s="153"/>
      <c r="CM103" s="153"/>
      <c r="CN103" s="153"/>
      <c r="CO103" s="153"/>
      <c r="CP103" s="153"/>
      <c r="CQ103" s="153"/>
      <c r="CR103" s="153"/>
      <c r="CS103" s="153"/>
      <c r="CT103" s="153"/>
      <c r="CU103" s="153"/>
      <c r="CV103" s="153"/>
      <c r="CW103" s="153"/>
      <c r="CX103" s="153"/>
      <c r="CY103" s="153"/>
      <c r="CZ103" s="153"/>
      <c r="DA103" s="153"/>
      <c r="DB103" s="153"/>
      <c r="DC103" s="153"/>
      <c r="DD103" s="153"/>
      <c r="DE103" s="153"/>
      <c r="DF103" s="176"/>
      <c r="DG103" s="177"/>
      <c r="DH103" s="7"/>
      <c r="DI103" s="7"/>
      <c r="DJ103" s="7"/>
      <c r="DK103" s="7"/>
      <c r="DL103" s="7"/>
      <c r="DM103" s="7"/>
      <c r="DN103" s="7"/>
      <c r="DO103" s="7"/>
      <c r="DP103" s="7"/>
      <c r="DQ103" s="7"/>
      <c r="DR103" s="7"/>
      <c r="DS103" s="7"/>
      <c r="DT103" s="7"/>
      <c r="DU103" s="7"/>
    </row>
    <row r="104" spans="1:125" x14ac:dyDescent="0.25">
      <c r="A104" s="142" t="s">
        <v>206</v>
      </c>
      <c r="B104" s="143">
        <v>5124100</v>
      </c>
      <c r="C104" s="144">
        <v>7.6098497176337805</v>
      </c>
      <c r="D104" s="145">
        <v>0.39419999999999999</v>
      </c>
      <c r="E104" s="163"/>
      <c r="F104" s="146"/>
      <c r="G104" s="147">
        <v>40637.50349794951</v>
      </c>
      <c r="H104" s="147">
        <v>31</v>
      </c>
      <c r="I104" s="148"/>
      <c r="J104" s="158">
        <v>8.5376292239775005</v>
      </c>
      <c r="K104" s="158">
        <v>8.9146991617545002</v>
      </c>
      <c r="L104" s="158">
        <v>8.8397477342866004</v>
      </c>
      <c r="M104" s="158">
        <v>8.9327564510595003</v>
      </c>
      <c r="N104" s="158">
        <v>8.7060942901442004</v>
      </c>
      <c r="O104" s="158">
        <v>8.7507038244200999</v>
      </c>
      <c r="P104" s="158">
        <v>8.6701183820179999</v>
      </c>
      <c r="Q104" s="158">
        <v>8.2772401873625991</v>
      </c>
      <c r="R104" s="153">
        <v>8.4498701958317994</v>
      </c>
      <c r="S104" s="153">
        <v>7.7198030146122996</v>
      </c>
      <c r="T104" s="153">
        <v>7.6455017565555998</v>
      </c>
      <c r="U104" s="153">
        <v>7.3890688030601002</v>
      </c>
      <c r="V104" s="159">
        <v>7.7661408090307003</v>
      </c>
      <c r="W104" s="159">
        <v>7.6406309661560003</v>
      </c>
      <c r="X104" s="160">
        <v>7.7153674569215998</v>
      </c>
      <c r="Y104" s="160">
        <v>7.6579164480398001</v>
      </c>
      <c r="Z104" s="153">
        <v>7.4460059479072003</v>
      </c>
      <c r="AA104" s="153">
        <v>7.6952977708657997</v>
      </c>
      <c r="AB104" s="153">
        <v>7.548960274203</v>
      </c>
      <c r="AC104" s="153">
        <v>7.8430774081269004</v>
      </c>
      <c r="AD104" s="282">
        <v>7.1732212381783</v>
      </c>
      <c r="AE104" s="295">
        <v>7.0858239812013997</v>
      </c>
      <c r="AF104" s="284">
        <v>6.5848544694960998</v>
      </c>
      <c r="AG104" s="205"/>
      <c r="AH104" s="153"/>
      <c r="AI104" s="153"/>
      <c r="AJ104" s="153"/>
      <c r="AK104" s="153"/>
      <c r="AL104" s="153"/>
      <c r="AM104" s="153"/>
      <c r="AN104" s="153"/>
      <c r="AO104" s="153"/>
      <c r="AP104" s="153"/>
      <c r="AQ104" s="153"/>
      <c r="AR104" s="153"/>
      <c r="AS104" s="153"/>
      <c r="AT104" s="153"/>
      <c r="AU104" s="153"/>
      <c r="AV104" s="153"/>
      <c r="AW104" s="153"/>
      <c r="AX104" s="153"/>
      <c r="AY104" s="153"/>
      <c r="AZ104" s="153"/>
      <c r="BA104" s="153"/>
      <c r="BB104" s="153"/>
      <c r="BC104" s="153"/>
      <c r="BD104" s="153"/>
      <c r="BE104" s="153"/>
      <c r="BF104" s="153"/>
      <c r="BG104" s="153"/>
      <c r="BH104" s="153"/>
      <c r="BI104" s="153"/>
      <c r="BJ104" s="153"/>
      <c r="BK104" s="153"/>
      <c r="BL104" s="153"/>
      <c r="BM104" s="153"/>
      <c r="BN104" s="153"/>
      <c r="BO104" s="153"/>
      <c r="BP104" s="153"/>
      <c r="BQ104" s="153"/>
      <c r="BR104" s="153"/>
      <c r="BS104" s="153"/>
      <c r="BT104" s="153"/>
      <c r="BU104" s="153"/>
      <c r="BV104" s="153"/>
      <c r="BW104" s="153"/>
      <c r="BX104" s="153"/>
      <c r="BY104" s="153"/>
      <c r="BZ104" s="153"/>
      <c r="CA104" s="153"/>
      <c r="CB104" s="153"/>
      <c r="CC104" s="153"/>
      <c r="CD104" s="153"/>
      <c r="CE104" s="153"/>
      <c r="CF104" s="153"/>
      <c r="CG104" s="153"/>
      <c r="CH104" s="153"/>
      <c r="CI104" s="153"/>
      <c r="CJ104" s="153"/>
      <c r="CK104" s="153"/>
      <c r="CL104" s="153"/>
      <c r="CM104" s="153"/>
      <c r="CN104" s="153"/>
      <c r="CO104" s="153"/>
      <c r="CP104" s="153"/>
      <c r="CQ104" s="153"/>
      <c r="CR104" s="153"/>
      <c r="CS104" s="153"/>
      <c r="CT104" s="153"/>
      <c r="CU104" s="153"/>
      <c r="CV104" s="153"/>
      <c r="CW104" s="153"/>
      <c r="CX104" s="153"/>
      <c r="CY104" s="153"/>
      <c r="CZ104" s="153"/>
      <c r="DA104" s="153"/>
      <c r="DB104" s="153"/>
      <c r="DC104" s="153"/>
      <c r="DD104" s="153"/>
      <c r="DE104" s="153"/>
      <c r="DF104" s="176"/>
      <c r="DG104" s="177"/>
      <c r="DH104" s="7"/>
      <c r="DI104" s="7"/>
      <c r="DJ104" s="7"/>
      <c r="DK104" s="7"/>
      <c r="DL104" s="7"/>
      <c r="DM104" s="7"/>
      <c r="DN104" s="7"/>
      <c r="DO104" s="7"/>
      <c r="DP104" s="7"/>
      <c r="DQ104" s="7"/>
      <c r="DR104" s="7"/>
      <c r="DS104" s="7"/>
      <c r="DT104" s="7"/>
      <c r="DU104" s="7"/>
    </row>
    <row r="105" spans="1:125" x14ac:dyDescent="0.25">
      <c r="A105" s="142" t="s">
        <v>114</v>
      </c>
      <c r="B105" s="143">
        <v>6948392</v>
      </c>
      <c r="C105" s="144">
        <v>0.58581268115553398</v>
      </c>
      <c r="D105" s="145">
        <v>0.38219999999999998</v>
      </c>
      <c r="E105" s="163"/>
      <c r="F105" s="146"/>
      <c r="G105" s="147">
        <v>5133.2912452354321</v>
      </c>
      <c r="H105" s="147"/>
      <c r="I105" s="148"/>
      <c r="J105" s="149">
        <v>0.74916766535154999</v>
      </c>
      <c r="K105" s="149">
        <v>0.78215876189199995</v>
      </c>
      <c r="L105" s="149">
        <v>0.79792397458942999</v>
      </c>
      <c r="M105" s="149">
        <v>0.86259396882072004</v>
      </c>
      <c r="N105" s="149">
        <v>0.87344839799457996</v>
      </c>
      <c r="O105" s="149">
        <v>0.81793493955138996</v>
      </c>
      <c r="P105" s="149">
        <v>0.85480798957764004</v>
      </c>
      <c r="Q105" s="149">
        <v>0.87411546732617995</v>
      </c>
      <c r="R105" s="150">
        <v>0.82883717889599995</v>
      </c>
      <c r="S105" s="150">
        <v>0.80031712884400996</v>
      </c>
      <c r="T105" s="150">
        <v>0.81176090910042997</v>
      </c>
      <c r="U105" s="150">
        <v>0.83957997457091005</v>
      </c>
      <c r="V105" s="151">
        <v>0.82390820381666996</v>
      </c>
      <c r="W105" s="151">
        <v>0.77896674233372998</v>
      </c>
      <c r="X105" s="152">
        <v>0.81495810985938999</v>
      </c>
      <c r="Y105" s="152">
        <v>0.90241134837910997</v>
      </c>
      <c r="Z105" s="153">
        <v>0.91079376282716995</v>
      </c>
      <c r="AA105" s="153">
        <v>0.91203677734900002</v>
      </c>
      <c r="AB105" s="153">
        <v>0.82363895873632997</v>
      </c>
      <c r="AC105" s="153">
        <v>0.83634512855640997</v>
      </c>
      <c r="AD105" s="282">
        <v>0.75121044170663998</v>
      </c>
      <c r="AE105" s="295">
        <v>0.83818694988886</v>
      </c>
      <c r="AF105" s="284">
        <v>0.87628349353863</v>
      </c>
      <c r="AG105" s="205"/>
      <c r="AH105" s="153"/>
      <c r="AI105" s="153"/>
      <c r="AJ105" s="153"/>
      <c r="AK105" s="153"/>
      <c r="AL105" s="153"/>
      <c r="AM105" s="153"/>
      <c r="AN105" s="153"/>
      <c r="AO105" s="153"/>
      <c r="AP105" s="153"/>
      <c r="AQ105" s="153"/>
      <c r="AR105" s="153"/>
      <c r="AS105" s="153"/>
      <c r="AT105" s="153"/>
      <c r="AU105" s="153"/>
      <c r="AV105" s="153"/>
      <c r="AW105" s="153"/>
      <c r="AX105" s="153"/>
      <c r="AY105" s="153"/>
      <c r="AZ105" s="153"/>
      <c r="BA105" s="153"/>
      <c r="BB105" s="153"/>
      <c r="BC105" s="153"/>
      <c r="BD105" s="153"/>
      <c r="BE105" s="153"/>
      <c r="BF105" s="153"/>
      <c r="BG105" s="153"/>
      <c r="BH105" s="153"/>
      <c r="BI105" s="153"/>
      <c r="BJ105" s="153"/>
      <c r="BK105" s="153"/>
      <c r="BL105" s="153"/>
      <c r="BM105" s="153"/>
      <c r="BN105" s="153"/>
      <c r="BO105" s="153"/>
      <c r="BP105" s="153"/>
      <c r="BQ105" s="153"/>
      <c r="BR105" s="153"/>
      <c r="BS105" s="153"/>
      <c r="BT105" s="153"/>
      <c r="BU105" s="153"/>
      <c r="BV105" s="153"/>
      <c r="BW105" s="153"/>
      <c r="BX105" s="153"/>
      <c r="BY105" s="153"/>
      <c r="BZ105" s="153"/>
      <c r="CA105" s="153"/>
      <c r="CB105" s="153"/>
      <c r="CC105" s="153"/>
      <c r="CD105" s="153"/>
      <c r="CE105" s="153"/>
      <c r="CF105" s="153"/>
      <c r="CG105" s="153"/>
      <c r="CH105" s="153"/>
      <c r="CI105" s="153"/>
      <c r="CJ105" s="153"/>
      <c r="CK105" s="153"/>
      <c r="CL105" s="153"/>
      <c r="CM105" s="153"/>
      <c r="CN105" s="153"/>
      <c r="CO105" s="153"/>
      <c r="CP105" s="153"/>
      <c r="CQ105" s="153"/>
      <c r="CR105" s="153"/>
      <c r="CS105" s="153"/>
      <c r="CT105" s="153"/>
      <c r="CU105" s="153"/>
      <c r="CV105" s="153"/>
      <c r="CW105" s="153"/>
      <c r="CX105" s="153"/>
      <c r="CY105" s="153"/>
      <c r="CZ105" s="153"/>
      <c r="DA105" s="153"/>
      <c r="DB105" s="153"/>
      <c r="DC105" s="153"/>
      <c r="DD105" s="153"/>
      <c r="DE105" s="153"/>
      <c r="DF105" s="176"/>
      <c r="DG105" s="177"/>
      <c r="DH105" s="7"/>
      <c r="DI105" s="7"/>
      <c r="DJ105" s="7"/>
      <c r="DK105" s="7"/>
      <c r="DL105" s="7"/>
      <c r="DM105" s="7"/>
      <c r="DN105" s="7"/>
      <c r="DO105" s="7"/>
      <c r="DP105" s="7"/>
      <c r="DQ105" s="7"/>
      <c r="DR105" s="7"/>
      <c r="DS105" s="7"/>
      <c r="DT105" s="7"/>
      <c r="DU105" s="7"/>
    </row>
    <row r="106" spans="1:125" x14ac:dyDescent="0.25">
      <c r="A106" s="142" t="s">
        <v>186</v>
      </c>
      <c r="B106" s="143">
        <v>2057679</v>
      </c>
      <c r="C106" s="144">
        <v>4.7838127422349697</v>
      </c>
      <c r="D106" s="145">
        <v>0.32939999999999997</v>
      </c>
      <c r="E106" s="163"/>
      <c r="F106" s="146"/>
      <c r="G106" s="147">
        <v>14618.12940051455</v>
      </c>
      <c r="H106" s="147"/>
      <c r="I106" s="148"/>
      <c r="J106" s="161">
        <v>4.4412851862786002</v>
      </c>
      <c r="K106" s="161">
        <v>4.5139000788213997</v>
      </c>
      <c r="L106" s="161">
        <v>4.2411457087175997</v>
      </c>
      <c r="M106" s="161">
        <v>4.5980815848978001</v>
      </c>
      <c r="N106" s="161">
        <v>4.4728780954665996</v>
      </c>
      <c r="O106" s="161">
        <v>4.6901066072580004</v>
      </c>
      <c r="P106" s="161">
        <v>4.6756386782195998</v>
      </c>
      <c r="Q106" s="161">
        <v>5.0157886536911001</v>
      </c>
      <c r="R106" s="162">
        <v>4.9049604645739002</v>
      </c>
      <c r="S106" s="162">
        <v>4.4076620985139998</v>
      </c>
      <c r="T106" s="153">
        <v>4.4299627522447</v>
      </c>
      <c r="U106" s="153">
        <v>4.9422777332061996</v>
      </c>
      <c r="V106" s="159">
        <v>4.6375924055980997</v>
      </c>
      <c r="W106" s="159">
        <v>4.2368001590472</v>
      </c>
      <c r="X106" s="160">
        <v>4.0193762832316002</v>
      </c>
      <c r="Y106" s="160">
        <v>3.8170792352089</v>
      </c>
      <c r="Z106" s="153">
        <v>3.6630705997657</v>
      </c>
      <c r="AA106" s="153">
        <v>3.8336464122864999</v>
      </c>
      <c r="AB106" s="153">
        <v>3.6223783011241002</v>
      </c>
      <c r="AC106" s="153">
        <v>4.1603772919160003</v>
      </c>
      <c r="AD106" s="282">
        <v>3.6358975694771001</v>
      </c>
      <c r="AE106" s="295">
        <v>3.9913356375281999</v>
      </c>
      <c r="AF106" s="284">
        <v>3.9906520909593999</v>
      </c>
      <c r="AG106" s="205"/>
      <c r="AH106" s="153"/>
      <c r="AI106" s="153"/>
      <c r="AJ106" s="153"/>
      <c r="AK106" s="153"/>
      <c r="AL106" s="153"/>
      <c r="AM106" s="153"/>
      <c r="AN106" s="153"/>
      <c r="AO106" s="153"/>
      <c r="AP106" s="153"/>
      <c r="AQ106" s="153"/>
      <c r="AR106" s="153"/>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c r="BV106" s="153"/>
      <c r="BW106" s="153"/>
      <c r="BX106" s="153"/>
      <c r="BY106" s="153"/>
      <c r="BZ106" s="153"/>
      <c r="CA106" s="153"/>
      <c r="CB106" s="153"/>
      <c r="CC106" s="153"/>
      <c r="CD106" s="153"/>
      <c r="CE106" s="153"/>
      <c r="CF106" s="153"/>
      <c r="CG106" s="153"/>
      <c r="CH106" s="153"/>
      <c r="CI106" s="153"/>
      <c r="CJ106" s="153"/>
      <c r="CK106" s="153"/>
      <c r="CL106" s="153"/>
      <c r="CM106" s="153"/>
      <c r="CN106" s="153"/>
      <c r="CO106" s="153"/>
      <c r="CP106" s="153"/>
      <c r="CQ106" s="153"/>
      <c r="CR106" s="153"/>
      <c r="CS106" s="153"/>
      <c r="CT106" s="153"/>
      <c r="CU106" s="153"/>
      <c r="CV106" s="153"/>
      <c r="CW106" s="153"/>
      <c r="CX106" s="153"/>
      <c r="CY106" s="153"/>
      <c r="CZ106" s="153"/>
      <c r="DA106" s="153"/>
      <c r="DB106" s="153"/>
      <c r="DC106" s="153"/>
      <c r="DD106" s="153"/>
      <c r="DE106" s="153"/>
      <c r="DF106" s="176"/>
      <c r="DG106" s="177"/>
      <c r="DH106" s="7"/>
      <c r="DI106" s="7"/>
      <c r="DJ106" s="7"/>
      <c r="DK106" s="7"/>
      <c r="DL106" s="7"/>
      <c r="DM106" s="7"/>
      <c r="DN106" s="7"/>
      <c r="DO106" s="7"/>
      <c r="DP106" s="7"/>
      <c r="DQ106" s="7"/>
      <c r="DR106" s="7"/>
      <c r="DS106" s="7"/>
      <c r="DT106" s="7"/>
      <c r="DU106" s="7"/>
    </row>
    <row r="107" spans="1:125" x14ac:dyDescent="0.25">
      <c r="A107" s="142" t="s">
        <v>221</v>
      </c>
      <c r="B107" s="143">
        <v>5457127</v>
      </c>
      <c r="C107" s="144">
        <v>9.2682564835877201</v>
      </c>
      <c r="D107" s="145">
        <v>5.459999999999994E-2</v>
      </c>
      <c r="E107" s="163"/>
      <c r="F107" s="146"/>
      <c r="G107" s="147">
        <v>63601.444656305888</v>
      </c>
      <c r="H107" s="147">
        <v>3218</v>
      </c>
      <c r="I107" s="148"/>
      <c r="J107" s="158">
        <v>9.3466623102545991</v>
      </c>
      <c r="K107" s="158">
        <v>9.4046074692074004</v>
      </c>
      <c r="L107" s="158">
        <v>9.1933749093988997</v>
      </c>
      <c r="M107" s="158">
        <v>9.7766372999863993</v>
      </c>
      <c r="N107" s="158">
        <v>9.8072788610587995</v>
      </c>
      <c r="O107" s="158">
        <v>9.3945739810464008</v>
      </c>
      <c r="P107" s="158">
        <v>9.4580863724136996</v>
      </c>
      <c r="Q107" s="158">
        <v>9.5480441459471006</v>
      </c>
      <c r="R107" s="153">
        <v>9.5308982579702004</v>
      </c>
      <c r="S107" s="153">
        <v>9.1212254728957998</v>
      </c>
      <c r="T107" s="153">
        <v>9.6529437882169997</v>
      </c>
      <c r="U107" s="153">
        <v>9.3218358558684997</v>
      </c>
      <c r="V107" s="159">
        <v>9.1079471878299003</v>
      </c>
      <c r="W107" s="159">
        <v>9.1059933187347006</v>
      </c>
      <c r="X107" s="160">
        <v>9.0236488079462998</v>
      </c>
      <c r="Y107" s="160">
        <v>9.0820110952349999</v>
      </c>
      <c r="Z107" s="153">
        <v>8.8164852777647997</v>
      </c>
      <c r="AA107" s="153">
        <v>8.7359864462867005</v>
      </c>
      <c r="AB107" s="153">
        <v>8.5457510217277992</v>
      </c>
      <c r="AC107" s="153">
        <v>8.2591699415508</v>
      </c>
      <c r="AD107" s="282">
        <v>7.9565755450284996</v>
      </c>
      <c r="AE107" s="295">
        <v>8.0441374324449999</v>
      </c>
      <c r="AF107" s="284">
        <v>7.6159328374657003</v>
      </c>
      <c r="AG107" s="205"/>
      <c r="AH107" s="153"/>
      <c r="AI107" s="153"/>
      <c r="AJ107" s="153"/>
      <c r="AK107" s="153"/>
      <c r="AL107" s="153"/>
      <c r="AM107" s="153"/>
      <c r="AN107" s="153"/>
      <c r="AO107" s="153"/>
      <c r="AP107" s="153"/>
      <c r="AQ107" s="153"/>
      <c r="AR107" s="153"/>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153"/>
      <c r="BY107" s="153"/>
      <c r="BZ107" s="153"/>
      <c r="CA107" s="153"/>
      <c r="CB107" s="153"/>
      <c r="CC107" s="153"/>
      <c r="CD107" s="153"/>
      <c r="CE107" s="153"/>
      <c r="CF107" s="153"/>
      <c r="CG107" s="153"/>
      <c r="CH107" s="153"/>
      <c r="CI107" s="153"/>
      <c r="CJ107" s="153"/>
      <c r="CK107" s="153"/>
      <c r="CL107" s="153"/>
      <c r="CM107" s="153"/>
      <c r="CN107" s="153"/>
      <c r="CO107" s="153"/>
      <c r="CP107" s="153"/>
      <c r="CQ107" s="153"/>
      <c r="CR107" s="153"/>
      <c r="CS107" s="153"/>
      <c r="CT107" s="153"/>
      <c r="CU107" s="153"/>
      <c r="CV107" s="153"/>
      <c r="CW107" s="153"/>
      <c r="CX107" s="153"/>
      <c r="CY107" s="153"/>
      <c r="CZ107" s="153"/>
      <c r="DA107" s="153"/>
      <c r="DB107" s="153"/>
      <c r="DC107" s="153"/>
      <c r="DD107" s="153"/>
      <c r="DE107" s="153"/>
      <c r="DF107" s="176"/>
      <c r="DG107" s="177"/>
      <c r="DH107" s="7"/>
      <c r="DI107" s="7"/>
      <c r="DJ107" s="7"/>
      <c r="DK107" s="7"/>
      <c r="DL107" s="7"/>
      <c r="DM107" s="7"/>
      <c r="DN107" s="7"/>
      <c r="DO107" s="7"/>
      <c r="DP107" s="7"/>
      <c r="DQ107" s="7"/>
      <c r="DR107" s="7"/>
      <c r="DS107" s="7"/>
      <c r="DT107" s="7"/>
      <c r="DU107" s="7"/>
    </row>
    <row r="108" spans="1:125" x14ac:dyDescent="0.25">
      <c r="A108" s="142" t="s">
        <v>215</v>
      </c>
      <c r="B108" s="143">
        <v>4576298</v>
      </c>
      <c r="C108" s="144">
        <v>8.8624935704688319</v>
      </c>
      <c r="D108" s="145">
        <v>0</v>
      </c>
      <c r="E108" s="163"/>
      <c r="F108" s="146"/>
      <c r="G108" s="155">
        <v>35814.65738078508</v>
      </c>
      <c r="H108" s="147"/>
      <c r="I108" s="148"/>
      <c r="J108" s="158">
        <v>11.139431706816</v>
      </c>
      <c r="K108" s="158">
        <v>12.36533960054</v>
      </c>
      <c r="L108" s="158">
        <v>13.002939978425999</v>
      </c>
      <c r="M108" s="158">
        <v>13.453929201966</v>
      </c>
      <c r="N108" s="158">
        <v>12.962522583967001</v>
      </c>
      <c r="O108" s="158">
        <v>13.118242374657999</v>
      </c>
      <c r="P108" s="158">
        <v>16.290385645204001</v>
      </c>
      <c r="Q108" s="158">
        <v>17.081624052858999</v>
      </c>
      <c r="R108" s="153">
        <v>16.182763459042</v>
      </c>
      <c r="S108" s="153">
        <v>16.309261370935999</v>
      </c>
      <c r="T108" s="153">
        <v>16.90057857355</v>
      </c>
      <c r="U108" s="153">
        <v>18.425417212079001</v>
      </c>
      <c r="V108" s="159">
        <v>19.436310623364999</v>
      </c>
      <c r="W108" s="159">
        <v>19.004016800669</v>
      </c>
      <c r="X108" s="160">
        <v>18.916905619118999</v>
      </c>
      <c r="Y108" s="160">
        <v>18.862979349785999</v>
      </c>
      <c r="Z108" s="153">
        <v>18.448122932118999</v>
      </c>
      <c r="AA108" s="153">
        <v>17.745598689866</v>
      </c>
      <c r="AB108" s="153">
        <v>17.649477823535999</v>
      </c>
      <c r="AC108" s="153">
        <v>17.247003361604001</v>
      </c>
      <c r="AD108" s="282">
        <v>15.919647565712999</v>
      </c>
      <c r="AE108" s="295">
        <v>16.881269040585</v>
      </c>
      <c r="AF108" s="284">
        <v>17.085959227128001</v>
      </c>
      <c r="AG108" s="205"/>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3"/>
      <c r="BH108" s="153"/>
      <c r="BI108" s="153"/>
      <c r="BJ108" s="153"/>
      <c r="BK108" s="153"/>
      <c r="BL108" s="153"/>
      <c r="BM108" s="153"/>
      <c r="BN108" s="153"/>
      <c r="BO108" s="153"/>
      <c r="BP108" s="153"/>
      <c r="BQ108" s="153"/>
      <c r="BR108" s="153"/>
      <c r="BS108" s="153"/>
      <c r="BT108" s="153"/>
      <c r="BU108" s="153"/>
      <c r="BV108" s="153"/>
      <c r="BW108" s="153"/>
      <c r="BX108" s="153"/>
      <c r="BY108" s="153"/>
      <c r="BZ108" s="153"/>
      <c r="CA108" s="153"/>
      <c r="CB108" s="153"/>
      <c r="CC108" s="153"/>
      <c r="CD108" s="153"/>
      <c r="CE108" s="153"/>
      <c r="CF108" s="153"/>
      <c r="CG108" s="153"/>
      <c r="CH108" s="153"/>
      <c r="CI108" s="153"/>
      <c r="CJ108" s="153"/>
      <c r="CK108" s="153"/>
      <c r="CL108" s="153"/>
      <c r="CM108" s="153"/>
      <c r="CN108" s="153"/>
      <c r="CO108" s="153"/>
      <c r="CP108" s="153"/>
      <c r="CQ108" s="153"/>
      <c r="CR108" s="153"/>
      <c r="CS108" s="153"/>
      <c r="CT108" s="153"/>
      <c r="CU108" s="153"/>
      <c r="CV108" s="153"/>
      <c r="CW108" s="153"/>
      <c r="CX108" s="153"/>
      <c r="CY108" s="153"/>
      <c r="CZ108" s="153"/>
      <c r="DA108" s="153"/>
      <c r="DB108" s="153"/>
      <c r="DC108" s="153"/>
      <c r="DD108" s="153"/>
      <c r="DE108" s="153"/>
      <c r="DF108" s="176"/>
      <c r="DG108" s="177"/>
      <c r="DH108" s="7"/>
      <c r="DI108" s="7"/>
      <c r="DJ108" s="7"/>
      <c r="DK108" s="7"/>
      <c r="DL108" s="7"/>
      <c r="DM108" s="7"/>
      <c r="DN108" s="7"/>
      <c r="DO108" s="7"/>
      <c r="DP108" s="7"/>
      <c r="DQ108" s="7"/>
      <c r="DR108" s="7"/>
      <c r="DS108" s="7"/>
      <c r="DT108" s="7"/>
      <c r="DU108" s="7"/>
    </row>
    <row r="109" spans="1:125" x14ac:dyDescent="0.25">
      <c r="A109" s="142" t="s">
        <v>143</v>
      </c>
      <c r="B109" s="143">
        <v>4408581</v>
      </c>
      <c r="C109" s="144">
        <v>1.5214335994869796</v>
      </c>
      <c r="D109" s="145">
        <v>0.24109999999999998</v>
      </c>
      <c r="E109" s="163"/>
      <c r="F109" s="146"/>
      <c r="G109" s="147">
        <v>26510.038943158175</v>
      </c>
      <c r="H109" s="302">
        <v>1</v>
      </c>
      <c r="I109" s="148"/>
      <c r="J109" s="149">
        <v>1.7123764381157001</v>
      </c>
      <c r="K109" s="149">
        <v>2.0074943505468998</v>
      </c>
      <c r="L109" s="149">
        <v>1.7172466105394</v>
      </c>
      <c r="M109" s="149">
        <v>1.7071681120596001</v>
      </c>
      <c r="N109" s="149">
        <v>1.6840341896218001</v>
      </c>
      <c r="O109" s="149">
        <v>2.1315342765028</v>
      </c>
      <c r="P109" s="149">
        <v>2.2077021149567</v>
      </c>
      <c r="Q109" s="149">
        <v>2.1644348185048998</v>
      </c>
      <c r="R109" s="150">
        <v>2.0634077305042</v>
      </c>
      <c r="S109" s="150">
        <v>2.4230560213421</v>
      </c>
      <c r="T109" s="150">
        <v>2.5190939619005999</v>
      </c>
      <c r="U109" s="150">
        <v>2.6958225873432</v>
      </c>
      <c r="V109" s="151">
        <v>2.7701410560639999</v>
      </c>
      <c r="W109" s="151">
        <v>2.6734992307482002</v>
      </c>
      <c r="X109" s="152">
        <v>2.7591762596279001</v>
      </c>
      <c r="Y109" s="152">
        <v>2.6783653060871999</v>
      </c>
      <c r="Z109" s="153">
        <v>2.6435410800688999</v>
      </c>
      <c r="AA109" s="153">
        <v>2.4754048722120001</v>
      </c>
      <c r="AB109" s="153">
        <v>2.3847357408012999</v>
      </c>
      <c r="AC109" s="153">
        <v>3.1010311353093001</v>
      </c>
      <c r="AD109" s="282">
        <v>2.2374372427294</v>
      </c>
      <c r="AE109" s="295">
        <v>2.4976595713159</v>
      </c>
      <c r="AF109" s="284">
        <v>2.5790725154444001</v>
      </c>
      <c r="AG109" s="205"/>
      <c r="AH109" s="153"/>
      <c r="AI109" s="153"/>
      <c r="AJ109" s="153"/>
      <c r="AK109" s="153"/>
      <c r="AL109" s="153"/>
      <c r="AM109" s="153"/>
      <c r="AN109" s="153"/>
      <c r="AO109" s="153"/>
      <c r="AP109" s="153"/>
      <c r="AQ109" s="153"/>
      <c r="AR109" s="153"/>
      <c r="AS109" s="153"/>
      <c r="AT109" s="153"/>
      <c r="AU109" s="153"/>
      <c r="AV109" s="153"/>
      <c r="AW109" s="153"/>
      <c r="AX109" s="153"/>
      <c r="AY109" s="153"/>
      <c r="AZ109" s="153"/>
      <c r="BA109" s="153"/>
      <c r="BB109" s="153"/>
      <c r="BC109" s="153"/>
      <c r="BD109" s="153"/>
      <c r="BE109" s="153"/>
      <c r="BF109" s="153"/>
      <c r="BG109" s="153"/>
      <c r="BH109" s="153"/>
      <c r="BI109" s="153"/>
      <c r="BJ109" s="153"/>
      <c r="BK109" s="153"/>
      <c r="BL109" s="153"/>
      <c r="BM109" s="153"/>
      <c r="BN109" s="153"/>
      <c r="BO109" s="153"/>
      <c r="BP109" s="153"/>
      <c r="BQ109" s="153"/>
      <c r="BR109" s="153"/>
      <c r="BS109" s="153"/>
      <c r="BT109" s="153"/>
      <c r="BU109" s="153"/>
      <c r="BV109" s="153"/>
      <c r="BW109" s="153"/>
      <c r="BX109" s="153"/>
      <c r="BY109" s="153"/>
      <c r="BZ109" s="153"/>
      <c r="CA109" s="153"/>
      <c r="CB109" s="153"/>
      <c r="CC109" s="153"/>
      <c r="CD109" s="153"/>
      <c r="CE109" s="153"/>
      <c r="CF109" s="153"/>
      <c r="CG109" s="153"/>
      <c r="CH109" s="153"/>
      <c r="CI109" s="153"/>
      <c r="CJ109" s="153"/>
      <c r="CK109" s="153"/>
      <c r="CL109" s="153"/>
      <c r="CM109" s="153"/>
      <c r="CN109" s="153"/>
      <c r="CO109" s="153"/>
      <c r="CP109" s="153"/>
      <c r="CQ109" s="153"/>
      <c r="CR109" s="153"/>
      <c r="CS109" s="153"/>
      <c r="CT109" s="153"/>
      <c r="CU109" s="153"/>
      <c r="CV109" s="153"/>
      <c r="CW109" s="153"/>
      <c r="CX109" s="153"/>
      <c r="CY109" s="153"/>
      <c r="CZ109" s="153"/>
      <c r="DA109" s="153"/>
      <c r="DB109" s="153"/>
      <c r="DC109" s="153"/>
      <c r="DD109" s="153"/>
      <c r="DE109" s="153"/>
      <c r="DF109" s="176"/>
      <c r="DG109" s="177"/>
      <c r="DH109" s="7"/>
      <c r="DI109" s="7"/>
      <c r="DJ109" s="7"/>
      <c r="DK109" s="7"/>
      <c r="DL109" s="7"/>
      <c r="DM109" s="7"/>
      <c r="DN109" s="7"/>
      <c r="DO109" s="7"/>
      <c r="DP109" s="7"/>
      <c r="DQ109" s="7"/>
      <c r="DR109" s="7"/>
      <c r="DS109" s="7"/>
      <c r="DT109" s="7"/>
      <c r="DU109" s="7"/>
    </row>
    <row r="110" spans="1:125" x14ac:dyDescent="0.25">
      <c r="A110" s="142" t="s">
        <v>219</v>
      </c>
      <c r="B110" s="143">
        <v>37561599</v>
      </c>
      <c r="C110" s="144">
        <v>9.2754778709712618</v>
      </c>
      <c r="D110" s="145">
        <v>0.27069999999999994</v>
      </c>
      <c r="E110" s="163"/>
      <c r="F110" s="146"/>
      <c r="G110" s="147">
        <v>28091.564471178535</v>
      </c>
      <c r="H110" s="147">
        <v>4</v>
      </c>
      <c r="I110" s="148"/>
      <c r="J110" s="158">
        <v>8.1010420020684002</v>
      </c>
      <c r="K110" s="158">
        <v>8.0268441537744994</v>
      </c>
      <c r="L110" s="158">
        <v>7.8559023291307</v>
      </c>
      <c r="M110" s="158">
        <v>8.1968138721158006</v>
      </c>
      <c r="N110" s="158">
        <v>8.263475061246</v>
      </c>
      <c r="O110" s="158">
        <v>8.2637491824559994</v>
      </c>
      <c r="P110" s="158">
        <v>8.6258379964806</v>
      </c>
      <c r="Q110" s="158">
        <v>8.6207345515017</v>
      </c>
      <c r="R110" s="153">
        <v>8.4734034432550001</v>
      </c>
      <c r="S110" s="153">
        <v>8.1250656703639006</v>
      </c>
      <c r="T110" s="153">
        <v>8.5922071375001003</v>
      </c>
      <c r="U110" s="153">
        <v>8.5356094979165</v>
      </c>
      <c r="V110" s="159">
        <v>8.3462174712770008</v>
      </c>
      <c r="W110" s="159">
        <v>8.2350228058477999</v>
      </c>
      <c r="X110" s="160">
        <v>7.9119100238327</v>
      </c>
      <c r="Y110" s="160">
        <v>8.0003023718234001</v>
      </c>
      <c r="Z110" s="153">
        <v>8.2981442342149005</v>
      </c>
      <c r="AA110" s="153">
        <v>8.6650070290667998</v>
      </c>
      <c r="AB110" s="153">
        <v>8.6626922175624994</v>
      </c>
      <c r="AC110" s="153">
        <v>8.2133321591748008</v>
      </c>
      <c r="AD110" s="282">
        <v>7.8101212762546002</v>
      </c>
      <c r="AE110" s="295">
        <v>8.6462460934423007</v>
      </c>
      <c r="AF110" s="284">
        <v>8.5306168811362006</v>
      </c>
      <c r="AG110" s="205"/>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3"/>
      <c r="BD110" s="153"/>
      <c r="BE110" s="153"/>
      <c r="BF110" s="153"/>
      <c r="BG110" s="153"/>
      <c r="BH110" s="153"/>
      <c r="BI110" s="153"/>
      <c r="BJ110" s="153"/>
      <c r="BK110" s="153"/>
      <c r="BL110" s="153"/>
      <c r="BM110" s="153"/>
      <c r="BN110" s="153"/>
      <c r="BO110" s="153"/>
      <c r="BP110" s="153"/>
      <c r="BQ110" s="153"/>
      <c r="BR110" s="153"/>
      <c r="BS110" s="153"/>
      <c r="BT110" s="153"/>
      <c r="BU110" s="153"/>
      <c r="BV110" s="153"/>
      <c r="BW110" s="153"/>
      <c r="BX110" s="153"/>
      <c r="BY110" s="153"/>
      <c r="BZ110" s="153"/>
      <c r="CA110" s="153"/>
      <c r="CB110" s="153"/>
      <c r="CC110" s="153"/>
      <c r="CD110" s="153"/>
      <c r="CE110" s="153"/>
      <c r="CF110" s="153"/>
      <c r="CG110" s="153"/>
      <c r="CH110" s="153"/>
      <c r="CI110" s="153"/>
      <c r="CJ110" s="153"/>
      <c r="CK110" s="153"/>
      <c r="CL110" s="153"/>
      <c r="CM110" s="153"/>
      <c r="CN110" s="153"/>
      <c r="CO110" s="153"/>
      <c r="CP110" s="153"/>
      <c r="CQ110" s="153"/>
      <c r="CR110" s="153"/>
      <c r="CS110" s="153"/>
      <c r="CT110" s="153"/>
      <c r="CU110" s="153"/>
      <c r="CV110" s="153"/>
      <c r="CW110" s="153"/>
      <c r="CX110" s="153"/>
      <c r="CY110" s="153"/>
      <c r="CZ110" s="153"/>
      <c r="DA110" s="153"/>
      <c r="DB110" s="153"/>
      <c r="DC110" s="153"/>
      <c r="DD110" s="153"/>
      <c r="DE110" s="153"/>
      <c r="DF110" s="176"/>
      <c r="DG110" s="177"/>
      <c r="DH110" s="7"/>
      <c r="DI110" s="7"/>
      <c r="DJ110" s="7"/>
      <c r="DK110" s="7"/>
      <c r="DL110" s="7"/>
      <c r="DM110" s="7"/>
      <c r="DN110" s="7"/>
      <c r="DO110" s="7"/>
      <c r="DP110" s="7"/>
      <c r="DQ110" s="7"/>
      <c r="DR110" s="7"/>
      <c r="DS110" s="7"/>
      <c r="DT110" s="7"/>
      <c r="DU110" s="7"/>
    </row>
    <row r="111" spans="1:125" x14ac:dyDescent="0.25">
      <c r="A111" s="142" t="s">
        <v>188</v>
      </c>
      <c r="B111" s="143">
        <v>10379007</v>
      </c>
      <c r="C111" s="144">
        <v>5.0809541608898297</v>
      </c>
      <c r="D111" s="145">
        <v>0.2336</v>
      </c>
      <c r="E111" s="163"/>
      <c r="F111" s="146"/>
      <c r="G111" s="147">
        <v>32638.816590200877</v>
      </c>
      <c r="H111" s="147">
        <v>12</v>
      </c>
      <c r="I111" s="148"/>
      <c r="J111" s="158">
        <v>6.2005924269535999</v>
      </c>
      <c r="K111" s="158">
        <v>6.1033361551539</v>
      </c>
      <c r="L111" s="158">
        <v>6.4774935098539004</v>
      </c>
      <c r="M111" s="158">
        <v>5.9820822895242003</v>
      </c>
      <c r="N111" s="158">
        <v>6.1263267377839004</v>
      </c>
      <c r="O111" s="158">
        <v>6.4122960824478001</v>
      </c>
      <c r="P111" s="158">
        <v>5.9203709736069001</v>
      </c>
      <c r="Q111" s="158">
        <v>5.7612490945513999</v>
      </c>
      <c r="R111" s="153">
        <v>5.5531734147223997</v>
      </c>
      <c r="S111" s="153">
        <v>5.4778750353146002</v>
      </c>
      <c r="T111" s="153">
        <v>4.9910739762169998</v>
      </c>
      <c r="U111" s="153">
        <v>4.8347603501621998</v>
      </c>
      <c r="V111" s="159">
        <v>4.6987335039575999</v>
      </c>
      <c r="W111" s="159">
        <v>4.5704644255486997</v>
      </c>
      <c r="X111" s="160">
        <v>4.5502494501467998</v>
      </c>
      <c r="Y111" s="160">
        <v>4.9598333932478003</v>
      </c>
      <c r="Z111" s="153">
        <v>4.8691093781724</v>
      </c>
      <c r="AA111" s="153">
        <v>5.3358863980958997</v>
      </c>
      <c r="AB111" s="153">
        <v>4.9634729630191998</v>
      </c>
      <c r="AC111" s="153">
        <v>4.5251367133892</v>
      </c>
      <c r="AD111" s="282">
        <v>3.992836007433</v>
      </c>
      <c r="AE111" s="295">
        <v>3.8824814004539001</v>
      </c>
      <c r="AF111" s="284">
        <v>4.0679654613379004</v>
      </c>
      <c r="AG111" s="205"/>
      <c r="AH111" s="153"/>
      <c r="AI111" s="153"/>
      <c r="AJ111" s="153"/>
      <c r="AK111" s="153"/>
      <c r="AL111" s="153"/>
      <c r="AM111" s="153"/>
      <c r="AN111" s="153"/>
      <c r="AO111" s="153"/>
      <c r="AP111" s="153"/>
      <c r="AQ111" s="153"/>
      <c r="AR111" s="153"/>
      <c r="AS111" s="153"/>
      <c r="AT111" s="153"/>
      <c r="AU111" s="153"/>
      <c r="AV111" s="153"/>
      <c r="AW111" s="153"/>
      <c r="AX111" s="153"/>
      <c r="AY111" s="153"/>
      <c r="AZ111" s="153"/>
      <c r="BA111" s="153"/>
      <c r="BB111" s="153"/>
      <c r="BC111" s="153"/>
      <c r="BD111" s="153"/>
      <c r="BE111" s="153"/>
      <c r="BF111" s="153"/>
      <c r="BG111" s="153"/>
      <c r="BH111" s="153"/>
      <c r="BI111" s="153"/>
      <c r="BJ111" s="153"/>
      <c r="BK111" s="153"/>
      <c r="BL111" s="153"/>
      <c r="BM111" s="153"/>
      <c r="BN111" s="153"/>
      <c r="BO111" s="153"/>
      <c r="BP111" s="153"/>
      <c r="BQ111" s="153"/>
      <c r="BR111" s="153"/>
      <c r="BS111" s="153"/>
      <c r="BT111" s="153"/>
      <c r="BU111" s="153"/>
      <c r="BV111" s="153"/>
      <c r="BW111" s="153"/>
      <c r="BX111" s="153"/>
      <c r="BY111" s="153"/>
      <c r="BZ111" s="153"/>
      <c r="CA111" s="153"/>
      <c r="CB111" s="153"/>
      <c r="CC111" s="153"/>
      <c r="CD111" s="153"/>
      <c r="CE111" s="153"/>
      <c r="CF111" s="153"/>
      <c r="CG111" s="153"/>
      <c r="CH111" s="153"/>
      <c r="CI111" s="153"/>
      <c r="CJ111" s="153"/>
      <c r="CK111" s="153"/>
      <c r="CL111" s="153"/>
      <c r="CM111" s="153"/>
      <c r="CN111" s="153"/>
      <c r="CO111" s="153"/>
      <c r="CP111" s="153"/>
      <c r="CQ111" s="153"/>
      <c r="CR111" s="153"/>
      <c r="CS111" s="153"/>
      <c r="CT111" s="153"/>
      <c r="CU111" s="153"/>
      <c r="CV111" s="153"/>
      <c r="CW111" s="153"/>
      <c r="CX111" s="153"/>
      <c r="CY111" s="153"/>
      <c r="CZ111" s="153"/>
      <c r="DA111" s="153"/>
      <c r="DB111" s="153"/>
      <c r="DC111" s="153"/>
      <c r="DD111" s="153"/>
      <c r="DE111" s="153"/>
      <c r="DF111" s="176"/>
      <c r="DG111" s="177"/>
      <c r="DH111" s="7"/>
      <c r="DI111" s="7"/>
      <c r="DJ111" s="7"/>
      <c r="DK111" s="7"/>
      <c r="DL111" s="7"/>
      <c r="DM111" s="7"/>
      <c r="DN111" s="7"/>
      <c r="DO111" s="7"/>
      <c r="DP111" s="7"/>
      <c r="DQ111" s="7"/>
      <c r="DR111" s="7"/>
      <c r="DS111" s="7"/>
      <c r="DT111" s="7"/>
      <c r="DU111" s="7"/>
    </row>
    <row r="112" spans="1:125" x14ac:dyDescent="0.25">
      <c r="A112" s="142" t="s">
        <v>247</v>
      </c>
      <c r="B112" s="143">
        <v>2695122</v>
      </c>
      <c r="C112" s="144">
        <v>43.881071861289698</v>
      </c>
      <c r="D112" s="145">
        <v>0</v>
      </c>
      <c r="E112" s="163"/>
      <c r="F112" s="146"/>
      <c r="G112" s="155">
        <v>93416.476180011974</v>
      </c>
      <c r="H112" s="302">
        <v>1</v>
      </c>
      <c r="I112" s="148"/>
      <c r="J112" s="158">
        <v>53.644118211991</v>
      </c>
      <c r="K112" s="158">
        <v>52.602460999759998</v>
      </c>
      <c r="L112" s="158">
        <v>56.099601415298999</v>
      </c>
      <c r="M112" s="158">
        <v>55.605990227024002</v>
      </c>
      <c r="N112" s="158">
        <v>54.282147409617998</v>
      </c>
      <c r="O112" s="158">
        <v>50.392620681334002</v>
      </c>
      <c r="P112" s="158">
        <v>48.507600996511997</v>
      </c>
      <c r="Q112" s="158">
        <v>46.406293376836999</v>
      </c>
      <c r="R112" s="153">
        <v>43.025370294534</v>
      </c>
      <c r="S112" s="153">
        <v>38.497400207148999</v>
      </c>
      <c r="T112" s="153">
        <v>38.923919186489002</v>
      </c>
      <c r="U112" s="153">
        <v>40.086529259201001</v>
      </c>
      <c r="V112" s="159">
        <v>38.827360263444</v>
      </c>
      <c r="W112" s="159">
        <v>39.490880874303002</v>
      </c>
      <c r="X112" s="160">
        <v>40.135913566724</v>
      </c>
      <c r="Y112" s="160">
        <v>39.847412929268998</v>
      </c>
      <c r="Z112" s="153">
        <v>39.096540024253997</v>
      </c>
      <c r="AA112" s="153">
        <v>38.470718488209997</v>
      </c>
      <c r="AB112" s="153">
        <v>37.539891882862001</v>
      </c>
      <c r="AC112" s="153">
        <v>37.408291830309999</v>
      </c>
      <c r="AD112" s="282">
        <v>36.515059891054001</v>
      </c>
      <c r="AE112" s="295">
        <v>37.517279979164996</v>
      </c>
      <c r="AF112" s="284">
        <v>35.520243030663003</v>
      </c>
      <c r="AG112" s="205"/>
      <c r="AH112" s="153"/>
      <c r="AI112" s="153"/>
      <c r="AJ112" s="153"/>
      <c r="AK112" s="153"/>
      <c r="AL112" s="153"/>
      <c r="AM112" s="153"/>
      <c r="AN112" s="153"/>
      <c r="AO112" s="153"/>
      <c r="AP112" s="153"/>
      <c r="AQ112" s="153"/>
      <c r="AR112" s="153"/>
      <c r="AS112" s="153"/>
      <c r="AT112" s="153"/>
      <c r="AU112" s="153"/>
      <c r="AV112" s="153"/>
      <c r="AW112" s="153"/>
      <c r="AX112" s="153"/>
      <c r="AY112" s="153"/>
      <c r="AZ112" s="153"/>
      <c r="BA112" s="153"/>
      <c r="BB112" s="153"/>
      <c r="BC112" s="153"/>
      <c r="BD112" s="153"/>
      <c r="BE112" s="153"/>
      <c r="BF112" s="153"/>
      <c r="BG112" s="153"/>
      <c r="BH112" s="153"/>
      <c r="BI112" s="153"/>
      <c r="BJ112" s="153"/>
      <c r="BK112" s="153"/>
      <c r="BL112" s="153"/>
      <c r="BM112" s="153"/>
      <c r="BN112" s="153"/>
      <c r="BO112" s="153"/>
      <c r="BP112" s="153"/>
      <c r="BQ112" s="153"/>
      <c r="BR112" s="153"/>
      <c r="BS112" s="153"/>
      <c r="BT112" s="153"/>
      <c r="BU112" s="153"/>
      <c r="BV112" s="153"/>
      <c r="BW112" s="153"/>
      <c r="BX112" s="153"/>
      <c r="BY112" s="153"/>
      <c r="BZ112" s="153"/>
      <c r="CA112" s="153"/>
      <c r="CB112" s="153"/>
      <c r="CC112" s="153"/>
      <c r="CD112" s="153"/>
      <c r="CE112" s="153"/>
      <c r="CF112" s="153"/>
      <c r="CG112" s="153"/>
      <c r="CH112" s="153"/>
      <c r="CI112" s="153"/>
      <c r="CJ112" s="153"/>
      <c r="CK112" s="153"/>
      <c r="CL112" s="153"/>
      <c r="CM112" s="153"/>
      <c r="CN112" s="153"/>
      <c r="CO112" s="153"/>
      <c r="CP112" s="153"/>
      <c r="CQ112" s="153"/>
      <c r="CR112" s="153"/>
      <c r="CS112" s="153"/>
      <c r="CT112" s="153"/>
      <c r="CU112" s="153"/>
      <c r="CV112" s="153"/>
      <c r="CW112" s="153"/>
      <c r="CX112" s="153"/>
      <c r="CY112" s="153"/>
      <c r="CZ112" s="153"/>
      <c r="DA112" s="153"/>
      <c r="DB112" s="153"/>
      <c r="DC112" s="153"/>
      <c r="DD112" s="153"/>
      <c r="DE112" s="153"/>
      <c r="DF112" s="176"/>
      <c r="DG112" s="177"/>
      <c r="DH112" s="7"/>
      <c r="DI112" s="7"/>
      <c r="DJ112" s="7"/>
      <c r="DK112" s="7"/>
      <c r="DL112" s="7"/>
      <c r="DM112" s="7"/>
      <c r="DN112" s="7"/>
      <c r="DO112" s="7"/>
      <c r="DP112" s="7"/>
      <c r="DQ112" s="7"/>
      <c r="DR112" s="7"/>
      <c r="DS112" s="7"/>
      <c r="DT112" s="7"/>
      <c r="DU112" s="7"/>
    </row>
    <row r="113" spans="1:125" x14ac:dyDescent="0.25">
      <c r="A113" s="142" t="s">
        <v>193</v>
      </c>
      <c r="B113" s="143">
        <v>18956666</v>
      </c>
      <c r="C113" s="144">
        <v>5.6861845863919198</v>
      </c>
      <c r="D113" s="145">
        <v>0.39090000000000003</v>
      </c>
      <c r="E113" s="146">
        <v>1.7580709358259165E-2</v>
      </c>
      <c r="F113" s="146">
        <v>8.3260549403830042E-2</v>
      </c>
      <c r="G113" s="147">
        <v>24946.119017464349</v>
      </c>
      <c r="H113" s="302">
        <v>0.31</v>
      </c>
      <c r="I113" s="148"/>
      <c r="J113" s="158">
        <v>4.3455255815570002</v>
      </c>
      <c r="K113" s="158">
        <v>4.6834568479963998</v>
      </c>
      <c r="L113" s="158">
        <v>4.6538798397103998</v>
      </c>
      <c r="M113" s="158">
        <v>4.8693033107446997</v>
      </c>
      <c r="N113" s="158">
        <v>4.8018657194776004</v>
      </c>
      <c r="O113" s="158">
        <v>4.7763052459304998</v>
      </c>
      <c r="P113" s="158">
        <v>5.0828187868942001</v>
      </c>
      <c r="Q113" s="158">
        <v>5.0088848356823004</v>
      </c>
      <c r="R113" s="153">
        <v>4.9882688743310997</v>
      </c>
      <c r="S113" s="153">
        <v>4.1155562316349004</v>
      </c>
      <c r="T113" s="153">
        <v>4.0263631978610999</v>
      </c>
      <c r="U113" s="153">
        <v>4.3772789033441004</v>
      </c>
      <c r="V113" s="159">
        <v>4.3000456274704</v>
      </c>
      <c r="W113" s="159">
        <v>3.9415523637287002</v>
      </c>
      <c r="X113" s="160">
        <v>3.9400260799155</v>
      </c>
      <c r="Y113" s="160">
        <v>4.0211638047109997</v>
      </c>
      <c r="Z113" s="153">
        <v>3.9562824720525001</v>
      </c>
      <c r="AA113" s="153">
        <v>4.1290240270225</v>
      </c>
      <c r="AB113" s="153">
        <v>4.2065648110294998</v>
      </c>
      <c r="AC113" s="153">
        <v>4.1357745543351001</v>
      </c>
      <c r="AD113" s="282">
        <v>3.8902343857178998</v>
      </c>
      <c r="AE113" s="295">
        <v>4.1526334834101002</v>
      </c>
      <c r="AF113" s="284">
        <v>4.0250494427248</v>
      </c>
      <c r="AG113" s="205"/>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53"/>
      <c r="BE113" s="153"/>
      <c r="BF113" s="153"/>
      <c r="BG113" s="153"/>
      <c r="BH113" s="153"/>
      <c r="BI113" s="153"/>
      <c r="BJ113" s="153"/>
      <c r="BK113" s="153"/>
      <c r="BL113" s="153"/>
      <c r="BM113" s="153"/>
      <c r="BN113" s="153"/>
      <c r="BO113" s="153"/>
      <c r="BP113" s="153"/>
      <c r="BQ113" s="153"/>
      <c r="BR113" s="153"/>
      <c r="BS113" s="153"/>
      <c r="BT113" s="153"/>
      <c r="BU113" s="153"/>
      <c r="BV113" s="153"/>
      <c r="BW113" s="153"/>
      <c r="BX113" s="153"/>
      <c r="BY113" s="153"/>
      <c r="BZ113" s="153"/>
      <c r="CA113" s="153"/>
      <c r="CB113" s="153"/>
      <c r="CC113" s="153"/>
      <c r="CD113" s="153"/>
      <c r="CE113" s="153"/>
      <c r="CF113" s="153"/>
      <c r="CG113" s="153"/>
      <c r="CH113" s="153"/>
      <c r="CI113" s="153"/>
      <c r="CJ113" s="153"/>
      <c r="CK113" s="153"/>
      <c r="CL113" s="153"/>
      <c r="CM113" s="153"/>
      <c r="CN113" s="153"/>
      <c r="CO113" s="153"/>
      <c r="CP113" s="153"/>
      <c r="CQ113" s="153"/>
      <c r="CR113" s="153"/>
      <c r="CS113" s="153"/>
      <c r="CT113" s="153"/>
      <c r="CU113" s="153"/>
      <c r="CV113" s="153"/>
      <c r="CW113" s="153"/>
      <c r="CX113" s="153"/>
      <c r="CY113" s="153"/>
      <c r="CZ113" s="153"/>
      <c r="DA113" s="153"/>
      <c r="DB113" s="153"/>
      <c r="DC113" s="153"/>
      <c r="DD113" s="153"/>
      <c r="DE113" s="153"/>
      <c r="DF113" s="176"/>
      <c r="DG113" s="177"/>
      <c r="DH113" s="7"/>
      <c r="DI113" s="7"/>
      <c r="DJ113" s="7"/>
      <c r="DK113" s="7"/>
      <c r="DL113" s="7"/>
      <c r="DM113" s="7"/>
      <c r="DN113" s="7"/>
      <c r="DO113" s="7"/>
      <c r="DP113" s="7"/>
      <c r="DQ113" s="7"/>
      <c r="DR113" s="7"/>
      <c r="DS113" s="7"/>
      <c r="DT113" s="7"/>
      <c r="DU113" s="7"/>
    </row>
    <row r="114" spans="1:125" x14ac:dyDescent="0.25">
      <c r="A114" s="142" t="s">
        <v>236</v>
      </c>
      <c r="B114" s="143">
        <v>143555736</v>
      </c>
      <c r="C114" s="144">
        <v>12.666177460678302</v>
      </c>
      <c r="D114" s="145">
        <v>0.11749999999999999</v>
      </c>
      <c r="E114" s="146">
        <v>0.14034713872014773</v>
      </c>
      <c r="F114" s="146">
        <v>0.22505698187757919</v>
      </c>
      <c r="G114" s="147">
        <v>24731.997564019097</v>
      </c>
      <c r="H114" s="147">
        <v>14</v>
      </c>
      <c r="I114" s="148"/>
      <c r="J114" s="158">
        <v>11.330791610759</v>
      </c>
      <c r="K114" s="158">
        <v>11.428626081639001</v>
      </c>
      <c r="L114" s="158">
        <v>11.412858768089</v>
      </c>
      <c r="M114" s="158">
        <v>11.889082159684</v>
      </c>
      <c r="N114" s="158">
        <v>11.934478161991001</v>
      </c>
      <c r="O114" s="158">
        <v>11.969286786535999</v>
      </c>
      <c r="P114" s="158">
        <v>12.247497365231</v>
      </c>
      <c r="Q114" s="158">
        <v>12.284392188914</v>
      </c>
      <c r="R114" s="153">
        <v>12.193006810008001</v>
      </c>
      <c r="S114" s="153">
        <v>11.481868018569999</v>
      </c>
      <c r="T114" s="153">
        <v>12.013702855836</v>
      </c>
      <c r="U114" s="153">
        <v>12.609310810573</v>
      </c>
      <c r="V114" s="159">
        <v>12.506078638427001</v>
      </c>
      <c r="W114" s="159">
        <v>12.103809019549001</v>
      </c>
      <c r="X114" s="160">
        <v>11.967703536887001</v>
      </c>
      <c r="Y114" s="160">
        <v>12.001224070706</v>
      </c>
      <c r="Z114" s="153">
        <v>11.810962937468</v>
      </c>
      <c r="AA114" s="153">
        <v>12.01835179603</v>
      </c>
      <c r="AB114" s="153">
        <v>12.550307958648</v>
      </c>
      <c r="AC114" s="153">
        <v>13.044349407758</v>
      </c>
      <c r="AD114" s="282">
        <v>12.443777108337001</v>
      </c>
      <c r="AE114" s="295">
        <v>13.455508554783</v>
      </c>
      <c r="AF114" s="284">
        <v>13.308881774792001</v>
      </c>
      <c r="AG114" s="205"/>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c r="BR114" s="153"/>
      <c r="BS114" s="153"/>
      <c r="BT114" s="153"/>
      <c r="BU114" s="153"/>
      <c r="BV114" s="153"/>
      <c r="BW114" s="153"/>
      <c r="BX114" s="153"/>
      <c r="BY114" s="153"/>
      <c r="BZ114" s="153"/>
      <c r="CA114" s="153"/>
      <c r="CB114" s="153"/>
      <c r="CC114" s="153"/>
      <c r="CD114" s="153"/>
      <c r="CE114" s="153"/>
      <c r="CF114" s="153"/>
      <c r="CG114" s="153"/>
      <c r="CH114" s="153"/>
      <c r="CI114" s="153"/>
      <c r="CJ114" s="153"/>
      <c r="CK114" s="153"/>
      <c r="CL114" s="153"/>
      <c r="CM114" s="153"/>
      <c r="CN114" s="153"/>
      <c r="CO114" s="153"/>
      <c r="CP114" s="153"/>
      <c r="CQ114" s="153"/>
      <c r="CR114" s="153"/>
      <c r="CS114" s="153"/>
      <c r="CT114" s="153"/>
      <c r="CU114" s="153"/>
      <c r="CV114" s="153"/>
      <c r="CW114" s="153"/>
      <c r="CX114" s="153"/>
      <c r="CY114" s="153"/>
      <c r="CZ114" s="153"/>
      <c r="DA114" s="153"/>
      <c r="DB114" s="153"/>
      <c r="DC114" s="153"/>
      <c r="DD114" s="153"/>
      <c r="DE114" s="153"/>
      <c r="DF114" s="176"/>
      <c r="DG114" s="177"/>
      <c r="DH114" s="7"/>
      <c r="DI114" s="7"/>
      <c r="DJ114" s="7"/>
      <c r="DK114" s="7"/>
      <c r="DL114" s="7"/>
      <c r="DM114" s="7"/>
      <c r="DN114" s="7"/>
      <c r="DO114" s="7"/>
      <c r="DP114" s="7"/>
      <c r="DQ114" s="7"/>
      <c r="DR114" s="7"/>
      <c r="DS114" s="7"/>
      <c r="DT114" s="7"/>
      <c r="DU114" s="7"/>
    </row>
    <row r="115" spans="1:125" x14ac:dyDescent="0.25">
      <c r="A115" s="142" t="s">
        <v>136</v>
      </c>
      <c r="B115" s="143">
        <v>179857</v>
      </c>
      <c r="C115" s="144">
        <v>0.50436349064094899</v>
      </c>
      <c r="D115" s="309"/>
      <c r="E115" s="146"/>
      <c r="F115" s="146"/>
      <c r="G115" s="147">
        <v>14060.845497934763</v>
      </c>
      <c r="H115" s="147"/>
      <c r="I115" s="148"/>
      <c r="J115" s="158">
        <v>0.56338983145919996</v>
      </c>
      <c r="K115" s="158">
        <v>0.61054295008700998</v>
      </c>
      <c r="L115" s="158">
        <v>0.55955343684134995</v>
      </c>
      <c r="M115" s="158">
        <v>0.65121498901512997</v>
      </c>
      <c r="N115" s="158">
        <v>0.63319131820087005</v>
      </c>
      <c r="O115" s="158">
        <v>0.65478012209551995</v>
      </c>
      <c r="P115" s="158">
        <v>0.70319866570199996</v>
      </c>
      <c r="Q115" s="158">
        <v>0.76659596896818005</v>
      </c>
      <c r="R115" s="153">
        <v>0.81817616183226005</v>
      </c>
      <c r="S115" s="153">
        <v>0.87546923830742995</v>
      </c>
      <c r="T115" s="153">
        <v>0.98654219673028998</v>
      </c>
      <c r="U115" s="153">
        <v>0.76938748680484004</v>
      </c>
      <c r="V115" s="159">
        <v>0.81904944611295005</v>
      </c>
      <c r="W115" s="159">
        <v>0.97656297174069995</v>
      </c>
      <c r="X115" s="160">
        <v>0.99380075245176003</v>
      </c>
      <c r="Y115" s="160">
        <v>0.97154996571912999</v>
      </c>
      <c r="Z115" s="153">
        <v>1.0307908125011001</v>
      </c>
      <c r="AA115" s="153">
        <v>1.0028082982869999</v>
      </c>
      <c r="AB115" s="153">
        <v>1.0308603936555001</v>
      </c>
      <c r="AC115" s="153">
        <v>1.6543951929906</v>
      </c>
      <c r="AD115" s="282">
        <v>1.4011232323889</v>
      </c>
      <c r="AE115" s="295">
        <v>1.3546238643463999</v>
      </c>
      <c r="AF115" s="284">
        <v>1.3923144979994999</v>
      </c>
      <c r="AG115" s="205"/>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c r="BI115" s="153"/>
      <c r="BJ115" s="153"/>
      <c r="BK115" s="153"/>
      <c r="BL115" s="153"/>
      <c r="BM115" s="153"/>
      <c r="BN115" s="153"/>
      <c r="BO115" s="153"/>
      <c r="BP115" s="153"/>
      <c r="BQ115" s="153"/>
      <c r="BR115" s="153"/>
      <c r="BS115" s="153"/>
      <c r="BT115" s="153"/>
      <c r="BU115" s="153"/>
      <c r="BV115" s="153"/>
      <c r="BW115" s="153"/>
      <c r="BX115" s="153"/>
      <c r="BY115" s="153"/>
      <c r="BZ115" s="153"/>
      <c r="CA115" s="153"/>
      <c r="CB115" s="153"/>
      <c r="CC115" s="153"/>
      <c r="CD115" s="153"/>
      <c r="CE115" s="153"/>
      <c r="CF115" s="153"/>
      <c r="CG115" s="153"/>
      <c r="CH115" s="153"/>
      <c r="CI115" s="153"/>
      <c r="CJ115" s="153"/>
      <c r="CK115" s="153"/>
      <c r="CL115" s="153"/>
      <c r="CM115" s="153"/>
      <c r="CN115" s="153"/>
      <c r="CO115" s="153"/>
      <c r="CP115" s="153"/>
      <c r="CQ115" s="153"/>
      <c r="CR115" s="153"/>
      <c r="CS115" s="153"/>
      <c r="CT115" s="153"/>
      <c r="CU115" s="153"/>
      <c r="CV115" s="153"/>
      <c r="CW115" s="153"/>
      <c r="CX115" s="153"/>
      <c r="CY115" s="153"/>
      <c r="CZ115" s="153"/>
      <c r="DA115" s="153"/>
      <c r="DB115" s="153"/>
      <c r="DC115" s="153"/>
      <c r="DD115" s="153"/>
      <c r="DE115" s="153"/>
      <c r="DF115" s="176"/>
      <c r="DG115" s="177"/>
      <c r="DH115" s="7"/>
      <c r="DI115" s="7"/>
      <c r="DJ115" s="7"/>
      <c r="DK115" s="7"/>
      <c r="DL115" s="7"/>
      <c r="DM115" s="7"/>
      <c r="DN115" s="7"/>
      <c r="DO115" s="7"/>
      <c r="DP115" s="7"/>
      <c r="DQ115" s="7"/>
      <c r="DR115" s="7"/>
      <c r="DS115" s="7"/>
      <c r="DT115" s="7"/>
      <c r="DU115" s="7"/>
    </row>
    <row r="116" spans="1:125" x14ac:dyDescent="0.25">
      <c r="A116" s="142" t="s">
        <v>230</v>
      </c>
      <c r="B116" s="143">
        <v>36408820</v>
      </c>
      <c r="C116" s="144">
        <v>11.584749683748701</v>
      </c>
      <c r="D116" s="145">
        <v>0.30680000000000007</v>
      </c>
      <c r="E116" s="164">
        <v>0</v>
      </c>
      <c r="F116" s="164">
        <v>0</v>
      </c>
      <c r="G116" s="155">
        <v>45308.486320145486</v>
      </c>
      <c r="H116" s="147"/>
      <c r="I116" s="148"/>
      <c r="J116" s="158">
        <v>12.755058343046001</v>
      </c>
      <c r="K116" s="158">
        <v>12.928002536329</v>
      </c>
      <c r="L116" s="158">
        <v>13.392505139477</v>
      </c>
      <c r="M116" s="158">
        <v>13.651174893997</v>
      </c>
      <c r="N116" s="158">
        <v>14.059589650076999</v>
      </c>
      <c r="O116" s="158">
        <v>14.470703509443</v>
      </c>
      <c r="P116" s="158">
        <v>14.903331198134</v>
      </c>
      <c r="Q116" s="158">
        <v>15.343099082386001</v>
      </c>
      <c r="R116" s="153">
        <v>16.192511133305</v>
      </c>
      <c r="S116" s="153">
        <v>16.639075583183999</v>
      </c>
      <c r="T116" s="153">
        <v>17.738095302255001</v>
      </c>
      <c r="U116" s="153">
        <v>18.016964087803</v>
      </c>
      <c r="V116" s="159">
        <v>18.526437003778</v>
      </c>
      <c r="W116" s="159">
        <v>18.258192825373001</v>
      </c>
      <c r="X116" s="160">
        <v>19.022818410865</v>
      </c>
      <c r="Y116" s="160">
        <v>19.360290246904999</v>
      </c>
      <c r="Z116" s="153">
        <v>18.868618722177001</v>
      </c>
      <c r="AA116" s="153">
        <v>18.302211955295999</v>
      </c>
      <c r="AB116" s="153">
        <v>17.271712342383999</v>
      </c>
      <c r="AC116" s="153">
        <v>16.985203091281001</v>
      </c>
      <c r="AD116" s="282">
        <v>16.460613574728001</v>
      </c>
      <c r="AE116" s="295">
        <v>16.747935755408001</v>
      </c>
      <c r="AF116" s="284">
        <v>16.982554145493001</v>
      </c>
      <c r="AG116" s="205"/>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3"/>
      <c r="BD116" s="153"/>
      <c r="BE116" s="153"/>
      <c r="BF116" s="153"/>
      <c r="BG116" s="153"/>
      <c r="BH116" s="153"/>
      <c r="BI116" s="153"/>
      <c r="BJ116" s="153"/>
      <c r="BK116" s="153"/>
      <c r="BL116" s="153"/>
      <c r="BM116" s="153"/>
      <c r="BN116" s="153"/>
      <c r="BO116" s="153"/>
      <c r="BP116" s="153"/>
      <c r="BQ116" s="153"/>
      <c r="BR116" s="153"/>
      <c r="BS116" s="153"/>
      <c r="BT116" s="153"/>
      <c r="BU116" s="153"/>
      <c r="BV116" s="153"/>
      <c r="BW116" s="153"/>
      <c r="BX116" s="153"/>
      <c r="BY116" s="153"/>
      <c r="BZ116" s="153"/>
      <c r="CA116" s="153"/>
      <c r="CB116" s="153"/>
      <c r="CC116" s="153"/>
      <c r="CD116" s="153"/>
      <c r="CE116" s="153"/>
      <c r="CF116" s="153"/>
      <c r="CG116" s="153"/>
      <c r="CH116" s="153"/>
      <c r="CI116" s="153"/>
      <c r="CJ116" s="153"/>
      <c r="CK116" s="153"/>
      <c r="CL116" s="153"/>
      <c r="CM116" s="153"/>
      <c r="CN116" s="153"/>
      <c r="CO116" s="153"/>
      <c r="CP116" s="153"/>
      <c r="CQ116" s="153"/>
      <c r="CR116" s="153"/>
      <c r="CS116" s="153"/>
      <c r="CT116" s="153"/>
      <c r="CU116" s="153"/>
      <c r="CV116" s="153"/>
      <c r="CW116" s="153"/>
      <c r="CX116" s="153"/>
      <c r="CY116" s="153"/>
      <c r="CZ116" s="153"/>
      <c r="DA116" s="153"/>
      <c r="DB116" s="153"/>
      <c r="DC116" s="153"/>
      <c r="DD116" s="153"/>
      <c r="DE116" s="153"/>
      <c r="DF116" s="176"/>
      <c r="DG116" s="177"/>
      <c r="DH116" s="7"/>
      <c r="DI116" s="7"/>
      <c r="DJ116" s="7"/>
      <c r="DK116" s="7"/>
      <c r="DL116" s="7"/>
      <c r="DM116" s="7"/>
      <c r="DN116" s="7"/>
      <c r="DO116" s="7"/>
      <c r="DP116" s="7"/>
      <c r="DQ116" s="7"/>
      <c r="DR116" s="7"/>
      <c r="DS116" s="7"/>
      <c r="DT116" s="7"/>
      <c r="DU116" s="7"/>
    </row>
    <row r="117" spans="1:125" x14ac:dyDescent="0.25">
      <c r="A117" s="142" t="s">
        <v>187</v>
      </c>
      <c r="B117" s="143">
        <v>6760087</v>
      </c>
      <c r="C117" s="144">
        <v>5.04614978631216</v>
      </c>
      <c r="D117" s="145">
        <v>0.40229999999999999</v>
      </c>
      <c r="E117" s="163"/>
      <c r="F117" s="146"/>
      <c r="G117" s="155">
        <v>16163.518779086264</v>
      </c>
      <c r="H117" s="147"/>
      <c r="I117" s="148"/>
      <c r="J117" s="158">
        <v>5.0138969979962003</v>
      </c>
      <c r="K117" s="158">
        <v>5.4274700818249002</v>
      </c>
      <c r="L117" s="158">
        <v>5.8190298206849</v>
      </c>
      <c r="M117" s="158">
        <v>6.2460775979946996</v>
      </c>
      <c r="N117" s="158">
        <v>6.7420668027849002</v>
      </c>
      <c r="O117" s="158">
        <v>6.2634636465593996</v>
      </c>
      <c r="P117" s="173">
        <v>6.5444076220465996</v>
      </c>
      <c r="Q117" s="173">
        <v>6.4149730780523004</v>
      </c>
      <c r="R117" s="160">
        <v>6.3885830426848003</v>
      </c>
      <c r="S117" s="160">
        <v>6.0125551172484997</v>
      </c>
      <c r="T117" s="153">
        <v>6.2336881337026</v>
      </c>
      <c r="U117" s="153">
        <v>6.7318801187249999</v>
      </c>
      <c r="V117" s="159">
        <v>6.0275257456503004</v>
      </c>
      <c r="W117" s="159">
        <v>6.1487312552380997</v>
      </c>
      <c r="X117" s="160">
        <v>5.2386627899320004</v>
      </c>
      <c r="Y117" s="160">
        <v>6.0935891587685997</v>
      </c>
      <c r="Z117" s="153">
        <v>6.3080079218635001</v>
      </c>
      <c r="AA117" s="153">
        <v>6.3108163452485</v>
      </c>
      <c r="AB117" s="153">
        <v>6.2354723844548996</v>
      </c>
      <c r="AC117" s="153">
        <v>6.2606012966942997</v>
      </c>
      <c r="AD117" s="282">
        <v>6.3073442014619996</v>
      </c>
      <c r="AE117" s="295">
        <v>6.1309932080377996</v>
      </c>
      <c r="AF117" s="284">
        <v>6.1346608297480998</v>
      </c>
      <c r="AG117" s="205"/>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c r="BI117" s="153"/>
      <c r="BJ117" s="153"/>
      <c r="BK117" s="153"/>
      <c r="BL117" s="153"/>
      <c r="BM117" s="153"/>
      <c r="BN117" s="153"/>
      <c r="BO117" s="153"/>
      <c r="BP117" s="153"/>
      <c r="BQ117" s="153"/>
      <c r="BR117" s="153"/>
      <c r="BS117" s="153"/>
      <c r="BT117" s="153"/>
      <c r="BU117" s="153"/>
      <c r="BV117" s="153"/>
      <c r="BW117" s="153"/>
      <c r="BX117" s="153"/>
      <c r="BY117" s="153"/>
      <c r="BZ117" s="153"/>
      <c r="CA117" s="153"/>
      <c r="CB117" s="153"/>
      <c r="CC117" s="153"/>
      <c r="CD117" s="153"/>
      <c r="CE117" s="153"/>
      <c r="CF117" s="153"/>
      <c r="CG117" s="153"/>
      <c r="CH117" s="153"/>
      <c r="CI117" s="153"/>
      <c r="CJ117" s="153"/>
      <c r="CK117" s="153"/>
      <c r="CL117" s="153"/>
      <c r="CM117" s="153"/>
      <c r="CN117" s="153"/>
      <c r="CO117" s="153"/>
      <c r="CP117" s="153"/>
      <c r="CQ117" s="153"/>
      <c r="CR117" s="153"/>
      <c r="CS117" s="153"/>
      <c r="CT117" s="153"/>
      <c r="CU117" s="153"/>
      <c r="CV117" s="153"/>
      <c r="CW117" s="153"/>
      <c r="CX117" s="153"/>
      <c r="CY117" s="153"/>
      <c r="CZ117" s="153"/>
      <c r="DA117" s="153"/>
      <c r="DB117" s="153"/>
      <c r="DC117" s="153"/>
      <c r="DD117" s="153"/>
      <c r="DE117" s="153"/>
      <c r="DF117" s="176"/>
      <c r="DG117" s="177"/>
      <c r="DH117" s="7"/>
      <c r="DI117" s="7"/>
      <c r="DJ117" s="7"/>
      <c r="DK117" s="7"/>
      <c r="DL117" s="7"/>
      <c r="DM117" s="7"/>
      <c r="DN117" s="7"/>
      <c r="DO117" s="7"/>
      <c r="DP117" s="7"/>
      <c r="DQ117" s="7"/>
      <c r="DR117" s="7"/>
      <c r="DS117" s="7"/>
      <c r="DT117" s="7"/>
      <c r="DU117" s="7"/>
    </row>
    <row r="118" spans="1:125" x14ac:dyDescent="0.25">
      <c r="A118" s="142" t="s">
        <v>228</v>
      </c>
      <c r="B118" s="143">
        <v>5637022</v>
      </c>
      <c r="C118" s="144">
        <v>11.330442656227001</v>
      </c>
      <c r="D118" s="145">
        <v>0.66289999999999993</v>
      </c>
      <c r="E118" s="163"/>
      <c r="F118" s="146"/>
      <c r="G118" s="147">
        <v>87757.800972131459</v>
      </c>
      <c r="H118" s="147"/>
      <c r="I118" s="148"/>
      <c r="J118" s="158">
        <v>11.598757583454001</v>
      </c>
      <c r="K118" s="158">
        <v>11.391291772787</v>
      </c>
      <c r="L118" s="158">
        <v>10.917739219972001</v>
      </c>
      <c r="M118" s="158">
        <v>9.9613995675771996</v>
      </c>
      <c r="N118" s="158">
        <v>10.162653919113</v>
      </c>
      <c r="O118" s="158">
        <v>9.2669795858686008</v>
      </c>
      <c r="P118" s="158">
        <v>9.0752533080631004</v>
      </c>
      <c r="Q118" s="158">
        <v>9.1617607522021007</v>
      </c>
      <c r="R118" s="153">
        <v>8.8474623224638993</v>
      </c>
      <c r="S118" s="153">
        <v>8.8132625181847004</v>
      </c>
      <c r="T118" s="153">
        <v>9.6350564757293995</v>
      </c>
      <c r="U118" s="153">
        <v>9.9195674107357998</v>
      </c>
      <c r="V118" s="159">
        <v>9.5165664766999001</v>
      </c>
      <c r="W118" s="159">
        <v>9.8184557175434009</v>
      </c>
      <c r="X118" s="160">
        <v>9.8882755850072002</v>
      </c>
      <c r="Y118" s="160">
        <v>9.9706483273463</v>
      </c>
      <c r="Z118" s="153">
        <v>9.4236285840673002</v>
      </c>
      <c r="AA118" s="153">
        <v>9.9665498122248</v>
      </c>
      <c r="AB118" s="153">
        <v>9.3847601939102994</v>
      </c>
      <c r="AC118" s="153">
        <v>9.5411040171828994</v>
      </c>
      <c r="AD118" s="282">
        <v>9.0880792349170996</v>
      </c>
      <c r="AE118" s="295">
        <v>9.1908480845000007</v>
      </c>
      <c r="AF118" s="284">
        <v>8.8476335652834006</v>
      </c>
      <c r="AG118" s="205"/>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3"/>
      <c r="BJ118" s="153"/>
      <c r="BK118" s="153"/>
      <c r="BL118" s="153"/>
      <c r="BM118" s="153"/>
      <c r="BN118" s="153"/>
      <c r="BO118" s="153"/>
      <c r="BP118" s="153"/>
      <c r="BQ118" s="153"/>
      <c r="BR118" s="153"/>
      <c r="BS118" s="153"/>
      <c r="BT118" s="153"/>
      <c r="BU118" s="153"/>
      <c r="BV118" s="153"/>
      <c r="BW118" s="153"/>
      <c r="BX118" s="153"/>
      <c r="BY118" s="153"/>
      <c r="BZ118" s="153"/>
      <c r="CA118" s="153"/>
      <c r="CB118" s="153"/>
      <c r="CC118" s="153"/>
      <c r="CD118" s="153"/>
      <c r="CE118" s="153"/>
      <c r="CF118" s="153"/>
      <c r="CG118" s="153"/>
      <c r="CH118" s="153"/>
      <c r="CI118" s="153"/>
      <c r="CJ118" s="153"/>
      <c r="CK118" s="153"/>
      <c r="CL118" s="153"/>
      <c r="CM118" s="153"/>
      <c r="CN118" s="153"/>
      <c r="CO118" s="153"/>
      <c r="CP118" s="153"/>
      <c r="CQ118" s="153"/>
      <c r="CR118" s="153"/>
      <c r="CS118" s="153"/>
      <c r="CT118" s="153"/>
      <c r="CU118" s="153"/>
      <c r="CV118" s="153"/>
      <c r="CW118" s="153"/>
      <c r="CX118" s="153"/>
      <c r="CY118" s="153"/>
      <c r="CZ118" s="153"/>
      <c r="DA118" s="153"/>
      <c r="DB118" s="153"/>
      <c r="DC118" s="153"/>
      <c r="DD118" s="153"/>
      <c r="DE118" s="153"/>
      <c r="DF118" s="176"/>
      <c r="DG118" s="177"/>
      <c r="DH118" s="7"/>
      <c r="DI118" s="7"/>
      <c r="DJ118" s="7"/>
      <c r="DK118" s="7"/>
      <c r="DL118" s="7"/>
      <c r="DM118" s="7"/>
      <c r="DN118" s="7"/>
      <c r="DO118" s="7"/>
      <c r="DP118" s="7"/>
      <c r="DQ118" s="7"/>
      <c r="DR118" s="7"/>
      <c r="DS118" s="7"/>
      <c r="DT118" s="7"/>
      <c r="DU118" s="7"/>
    </row>
    <row r="119" spans="1:125" x14ac:dyDescent="0.25">
      <c r="A119" s="142" t="s">
        <v>216</v>
      </c>
      <c r="B119" s="143">
        <v>5431752</v>
      </c>
      <c r="C119" s="144">
        <v>8.9087165765339211</v>
      </c>
      <c r="D119" s="145">
        <v>0.41930000000000001</v>
      </c>
      <c r="E119" s="146">
        <v>0.42315227829574797</v>
      </c>
      <c r="F119" s="146">
        <v>0.54984340954731969</v>
      </c>
      <c r="G119" s="147">
        <v>27724.459676047067</v>
      </c>
      <c r="H119" s="147">
        <v>4</v>
      </c>
      <c r="I119" s="148"/>
      <c r="J119" s="158">
        <v>7.6488191560052003</v>
      </c>
      <c r="K119" s="158">
        <v>7.7205380061235998</v>
      </c>
      <c r="L119" s="158">
        <v>7.6665686644255997</v>
      </c>
      <c r="M119" s="158">
        <v>7.7198220961950996</v>
      </c>
      <c r="N119" s="158">
        <v>7.6249839660598999</v>
      </c>
      <c r="O119" s="158">
        <v>7.7433605322618</v>
      </c>
      <c r="P119" s="158">
        <v>7.6333209398183</v>
      </c>
      <c r="Q119" s="158">
        <v>7.5350635380678996</v>
      </c>
      <c r="R119" s="153">
        <v>7.5377336579604997</v>
      </c>
      <c r="S119" s="153">
        <v>6.8310577926232003</v>
      </c>
      <c r="T119" s="153">
        <v>7.2771713464276999</v>
      </c>
      <c r="U119" s="153">
        <v>6.9423876301899998</v>
      </c>
      <c r="V119" s="159">
        <v>6.6158331481100996</v>
      </c>
      <c r="W119" s="159">
        <v>6.6633114315253996</v>
      </c>
      <c r="X119" s="160">
        <v>6.1954444428943001</v>
      </c>
      <c r="Y119" s="160">
        <v>6.2712253445809996</v>
      </c>
      <c r="Z119" s="153">
        <v>6.4392369047219997</v>
      </c>
      <c r="AA119" s="153">
        <v>6.8480112367809003</v>
      </c>
      <c r="AB119" s="153">
        <v>6.7247522534334001</v>
      </c>
      <c r="AC119" s="153">
        <v>6.3245723569232997</v>
      </c>
      <c r="AD119" s="282">
        <v>5.9269268817347003</v>
      </c>
      <c r="AE119" s="295">
        <v>6.6525709885522</v>
      </c>
      <c r="AF119" s="284">
        <v>6.4648146856553996</v>
      </c>
      <c r="AG119" s="205"/>
      <c r="AH119" s="153"/>
      <c r="AI119" s="153"/>
      <c r="AJ119" s="153"/>
      <c r="AK119" s="153"/>
      <c r="AL119" s="153"/>
      <c r="AM119" s="153"/>
      <c r="AN119" s="153"/>
      <c r="AO119" s="153"/>
      <c r="AP119" s="153"/>
      <c r="AQ119" s="153"/>
      <c r="AR119" s="153"/>
      <c r="AS119" s="153"/>
      <c r="AT119" s="153"/>
      <c r="AU119" s="153"/>
      <c r="AV119" s="153"/>
      <c r="AW119" s="153"/>
      <c r="AX119" s="153"/>
      <c r="AY119" s="153"/>
      <c r="AZ119" s="153"/>
      <c r="BA119" s="153"/>
      <c r="BB119" s="153"/>
      <c r="BC119" s="153"/>
      <c r="BD119" s="153"/>
      <c r="BE119" s="153"/>
      <c r="BF119" s="153"/>
      <c r="BG119" s="153"/>
      <c r="BH119" s="153"/>
      <c r="BI119" s="153"/>
      <c r="BJ119" s="153"/>
      <c r="BK119" s="153"/>
      <c r="BL119" s="153"/>
      <c r="BM119" s="153"/>
      <c r="BN119" s="153"/>
      <c r="BO119" s="153"/>
      <c r="BP119" s="153"/>
      <c r="BQ119" s="153"/>
      <c r="BR119" s="153"/>
      <c r="BS119" s="153"/>
      <c r="BT119" s="153"/>
      <c r="BU119" s="153"/>
      <c r="BV119" s="153"/>
      <c r="BW119" s="153"/>
      <c r="BX119" s="153"/>
      <c r="BY119" s="153"/>
      <c r="BZ119" s="153"/>
      <c r="CA119" s="153"/>
      <c r="CB119" s="153"/>
      <c r="CC119" s="153"/>
      <c r="CD119" s="153"/>
      <c r="CE119" s="153"/>
      <c r="CF119" s="153"/>
      <c r="CG119" s="153"/>
      <c r="CH119" s="153"/>
      <c r="CI119" s="153"/>
      <c r="CJ119" s="153"/>
      <c r="CK119" s="153"/>
      <c r="CL119" s="153"/>
      <c r="CM119" s="153"/>
      <c r="CN119" s="153"/>
      <c r="CO119" s="153"/>
      <c r="CP119" s="153"/>
      <c r="CQ119" s="153"/>
      <c r="CR119" s="153"/>
      <c r="CS119" s="153"/>
      <c r="CT119" s="153"/>
      <c r="CU119" s="153"/>
      <c r="CV119" s="153"/>
      <c r="CW119" s="153"/>
      <c r="CX119" s="153"/>
      <c r="CY119" s="153"/>
      <c r="CZ119" s="153"/>
      <c r="DA119" s="153"/>
      <c r="DB119" s="153"/>
      <c r="DC119" s="153"/>
      <c r="DD119" s="153"/>
      <c r="DE119" s="153"/>
      <c r="DF119" s="176"/>
      <c r="DG119" s="177"/>
      <c r="DH119" s="7"/>
      <c r="DI119" s="7"/>
      <c r="DJ119" s="7"/>
      <c r="DK119" s="7"/>
      <c r="DL119" s="7"/>
      <c r="DM119" s="7"/>
      <c r="DN119" s="7"/>
      <c r="DO119" s="7"/>
      <c r="DP119" s="7"/>
      <c r="DQ119" s="7"/>
      <c r="DR119" s="7"/>
      <c r="DS119" s="7"/>
      <c r="DT119" s="7"/>
      <c r="DU119" s="7"/>
    </row>
    <row r="120" spans="1:125" x14ac:dyDescent="0.25">
      <c r="A120" s="142" t="s">
        <v>210</v>
      </c>
      <c r="B120" s="143">
        <v>2108732</v>
      </c>
      <c r="C120" s="144">
        <v>7.4442193340124891</v>
      </c>
      <c r="D120" s="145">
        <v>0.19510000000000005</v>
      </c>
      <c r="E120" s="146">
        <v>0.44187742514801148</v>
      </c>
      <c r="F120" s="146">
        <v>0.53307239383065907</v>
      </c>
      <c r="G120" s="147">
        <v>35694.936348329451</v>
      </c>
      <c r="H120" s="147">
        <v>10</v>
      </c>
      <c r="I120" s="148"/>
      <c r="J120" s="158">
        <v>7.5621799397893996</v>
      </c>
      <c r="K120" s="158">
        <v>8.4974041847532007</v>
      </c>
      <c r="L120" s="158">
        <v>8.6537233585893993</v>
      </c>
      <c r="M120" s="158">
        <v>8.5743265912333992</v>
      </c>
      <c r="N120" s="158">
        <v>8.7367658755653999</v>
      </c>
      <c r="O120" s="158">
        <v>8.8345005331033999</v>
      </c>
      <c r="P120" s="158">
        <v>8.9553772126736</v>
      </c>
      <c r="Q120" s="158">
        <v>8.9008295449066992</v>
      </c>
      <c r="R120" s="153">
        <v>9.3295967366385</v>
      </c>
      <c r="S120" s="153">
        <v>8.2981506631337005</v>
      </c>
      <c r="T120" s="153">
        <v>8.3918277824199006</v>
      </c>
      <c r="U120" s="153">
        <v>7.8318657732548003</v>
      </c>
      <c r="V120" s="159">
        <v>7.5322104132318</v>
      </c>
      <c r="W120" s="159">
        <v>7.5087358596203</v>
      </c>
      <c r="X120" s="160">
        <v>6.8234053205757004</v>
      </c>
      <c r="Y120" s="160">
        <v>6.8918292434161996</v>
      </c>
      <c r="Z120" s="153">
        <v>7.2311120926193997</v>
      </c>
      <c r="AA120" s="153">
        <v>7.3790691561744</v>
      </c>
      <c r="AB120" s="153">
        <v>7.3657855541241002</v>
      </c>
      <c r="AC120" s="153">
        <v>7.1494791290729998</v>
      </c>
      <c r="AD120" s="282">
        <v>6.5069769382210003</v>
      </c>
      <c r="AE120" s="295">
        <v>6.8591209798759998</v>
      </c>
      <c r="AF120" s="284">
        <v>6.7020256801171998</v>
      </c>
      <c r="AG120" s="205"/>
      <c r="AH120" s="153"/>
      <c r="AI120" s="153"/>
      <c r="AJ120" s="153"/>
      <c r="AK120" s="153"/>
      <c r="AL120" s="153"/>
      <c r="AM120" s="153"/>
      <c r="AN120" s="153"/>
      <c r="AO120" s="153"/>
      <c r="AP120" s="153"/>
      <c r="AQ120" s="153"/>
      <c r="AR120" s="153"/>
      <c r="AS120" s="153"/>
      <c r="AT120" s="153"/>
      <c r="AU120" s="153"/>
      <c r="AV120" s="153"/>
      <c r="AW120" s="153"/>
      <c r="AX120" s="153"/>
      <c r="AY120" s="153"/>
      <c r="AZ120" s="153"/>
      <c r="BA120" s="153"/>
      <c r="BB120" s="153"/>
      <c r="BC120" s="153"/>
      <c r="BD120" s="153"/>
      <c r="BE120" s="153"/>
      <c r="BF120" s="153"/>
      <c r="BG120" s="153"/>
      <c r="BH120" s="153"/>
      <c r="BI120" s="153"/>
      <c r="BJ120" s="153"/>
      <c r="BK120" s="153"/>
      <c r="BL120" s="153"/>
      <c r="BM120" s="153"/>
      <c r="BN120" s="153"/>
      <c r="BO120" s="153"/>
      <c r="BP120" s="153"/>
      <c r="BQ120" s="153"/>
      <c r="BR120" s="153"/>
      <c r="BS120" s="153"/>
      <c r="BT120" s="153"/>
      <c r="BU120" s="153"/>
      <c r="BV120" s="153"/>
      <c r="BW120" s="153"/>
      <c r="BX120" s="153"/>
      <c r="BY120" s="153"/>
      <c r="BZ120" s="153"/>
      <c r="CA120" s="153"/>
      <c r="CB120" s="153"/>
      <c r="CC120" s="153"/>
      <c r="CD120" s="153"/>
      <c r="CE120" s="153"/>
      <c r="CF120" s="153"/>
      <c r="CG120" s="153"/>
      <c r="CH120" s="153"/>
      <c r="CI120" s="153"/>
      <c r="CJ120" s="153"/>
      <c r="CK120" s="153"/>
      <c r="CL120" s="153"/>
      <c r="CM120" s="153"/>
      <c r="CN120" s="153"/>
      <c r="CO120" s="153"/>
      <c r="CP120" s="153"/>
      <c r="CQ120" s="153"/>
      <c r="CR120" s="153"/>
      <c r="CS120" s="153"/>
      <c r="CT120" s="153"/>
      <c r="CU120" s="153"/>
      <c r="CV120" s="153"/>
      <c r="CW120" s="153"/>
      <c r="CX120" s="153"/>
      <c r="CY120" s="153"/>
      <c r="CZ120" s="153"/>
      <c r="DA120" s="153"/>
      <c r="DB120" s="153"/>
      <c r="DC120" s="153"/>
      <c r="DD120" s="153"/>
      <c r="DE120" s="153"/>
      <c r="DF120" s="176"/>
      <c r="DG120" s="177"/>
      <c r="DH120" s="7"/>
      <c r="DI120" s="7"/>
      <c r="DJ120" s="7"/>
      <c r="DK120" s="7"/>
      <c r="DL120" s="7"/>
      <c r="DM120" s="7"/>
      <c r="DN120" s="7"/>
      <c r="DO120" s="7"/>
      <c r="DP120" s="7"/>
      <c r="DQ120" s="7"/>
      <c r="DR120" s="7"/>
      <c r="DS120" s="7"/>
      <c r="DT120" s="7"/>
      <c r="DU120" s="7"/>
    </row>
    <row r="121" spans="1:125" x14ac:dyDescent="0.25">
      <c r="A121" s="142" t="s">
        <v>207</v>
      </c>
      <c r="B121" s="143">
        <v>59893885</v>
      </c>
      <c r="C121" s="144">
        <v>7.7897652888536495</v>
      </c>
      <c r="D121" s="145">
        <v>0.37390000000000001</v>
      </c>
      <c r="E121" s="146">
        <v>5.4438838733517847E-2</v>
      </c>
      <c r="F121" s="146">
        <v>4.7283857619308998E-2</v>
      </c>
      <c r="G121" s="147">
        <v>13171.546852635678</v>
      </c>
      <c r="H121" s="147">
        <v>8</v>
      </c>
      <c r="I121" s="148"/>
      <c r="J121" s="158">
        <v>7.5730531466978004</v>
      </c>
      <c r="K121" s="158">
        <v>7.6772735768658</v>
      </c>
      <c r="L121" s="158">
        <v>7.8574267008348002</v>
      </c>
      <c r="M121" s="158">
        <v>8.2441547955533991</v>
      </c>
      <c r="N121" s="158">
        <v>8.7835279070046006</v>
      </c>
      <c r="O121" s="158">
        <v>8.8960700975086997</v>
      </c>
      <c r="P121" s="158">
        <v>8.8868856960139997</v>
      </c>
      <c r="Q121" s="158">
        <v>9.1707458852364994</v>
      </c>
      <c r="R121" s="153">
        <v>9.6281100807988</v>
      </c>
      <c r="S121" s="153">
        <v>8.9215449015112007</v>
      </c>
      <c r="T121" s="153">
        <v>8.9591135165025992</v>
      </c>
      <c r="U121" s="153">
        <v>8.4787435942906999</v>
      </c>
      <c r="V121" s="159">
        <v>8.6650057529144</v>
      </c>
      <c r="W121" s="159">
        <v>8.7622026413925003</v>
      </c>
      <c r="X121" s="160">
        <v>8.8484290469544007</v>
      </c>
      <c r="Y121" s="160">
        <v>8.2938940485966999</v>
      </c>
      <c r="Z121" s="153">
        <v>8.2006400795463001</v>
      </c>
      <c r="AA121" s="153">
        <v>8.2684753943727998</v>
      </c>
      <c r="AB121" s="153">
        <v>8.2438824714463994</v>
      </c>
      <c r="AC121" s="153">
        <v>8.2381653433282001</v>
      </c>
      <c r="AD121" s="282">
        <v>7.1501402644713004</v>
      </c>
      <c r="AE121" s="295">
        <v>7.0573265997496</v>
      </c>
      <c r="AF121" s="284">
        <v>6.7500253334495</v>
      </c>
      <c r="AG121" s="205"/>
      <c r="AH121" s="153"/>
      <c r="AI121" s="153"/>
      <c r="AJ121" s="153"/>
      <c r="AK121" s="153"/>
      <c r="AL121" s="153"/>
      <c r="AM121" s="153"/>
      <c r="AN121" s="153"/>
      <c r="AO121" s="153"/>
      <c r="AP121" s="153"/>
      <c r="AQ121" s="153"/>
      <c r="AR121" s="153"/>
      <c r="AS121" s="153"/>
      <c r="AT121" s="153"/>
      <c r="AU121" s="153"/>
      <c r="AV121" s="153"/>
      <c r="AW121" s="153"/>
      <c r="AX121" s="153"/>
      <c r="AY121" s="153"/>
      <c r="AZ121" s="153"/>
      <c r="BA121" s="153"/>
      <c r="BB121" s="153"/>
      <c r="BC121" s="153"/>
      <c r="BD121" s="153"/>
      <c r="BE121" s="153"/>
      <c r="BF121" s="153"/>
      <c r="BG121" s="153"/>
      <c r="BH121" s="153"/>
      <c r="BI121" s="153"/>
      <c r="BJ121" s="153"/>
      <c r="BK121" s="153"/>
      <c r="BL121" s="153"/>
      <c r="BM121" s="153"/>
      <c r="BN121" s="153"/>
      <c r="BO121" s="153"/>
      <c r="BP121" s="153"/>
      <c r="BQ121" s="153"/>
      <c r="BR121" s="153"/>
      <c r="BS121" s="153"/>
      <c r="BT121" s="153"/>
      <c r="BU121" s="153"/>
      <c r="BV121" s="153"/>
      <c r="BW121" s="153"/>
      <c r="BX121" s="153"/>
      <c r="BY121" s="153"/>
      <c r="BZ121" s="153"/>
      <c r="CA121" s="153"/>
      <c r="CB121" s="153"/>
      <c r="CC121" s="153"/>
      <c r="CD121" s="153"/>
      <c r="CE121" s="153"/>
      <c r="CF121" s="153"/>
      <c r="CG121" s="153"/>
      <c r="CH121" s="153"/>
      <c r="CI121" s="153"/>
      <c r="CJ121" s="153"/>
      <c r="CK121" s="153"/>
      <c r="CL121" s="153"/>
      <c r="CM121" s="153"/>
      <c r="CN121" s="153"/>
      <c r="CO121" s="153"/>
      <c r="CP121" s="153"/>
      <c r="CQ121" s="153"/>
      <c r="CR121" s="153"/>
      <c r="CS121" s="153"/>
      <c r="CT121" s="153"/>
      <c r="CU121" s="153"/>
      <c r="CV121" s="153"/>
      <c r="CW121" s="153"/>
      <c r="CX121" s="153"/>
      <c r="CY121" s="153"/>
      <c r="CZ121" s="153"/>
      <c r="DA121" s="153"/>
      <c r="DB121" s="153"/>
      <c r="DC121" s="153"/>
      <c r="DD121" s="153"/>
      <c r="DE121" s="153"/>
      <c r="DF121" s="176"/>
      <c r="DG121" s="177"/>
      <c r="DH121" s="7"/>
      <c r="DI121" s="7"/>
      <c r="DJ121" s="7"/>
      <c r="DK121" s="7"/>
      <c r="DL121" s="7"/>
      <c r="DM121" s="7"/>
      <c r="DN121" s="7"/>
      <c r="DO121" s="7"/>
      <c r="DP121" s="7"/>
      <c r="DQ121" s="7"/>
      <c r="DR121" s="7"/>
      <c r="DS121" s="7"/>
      <c r="DT121" s="7"/>
      <c r="DU121" s="7"/>
    </row>
    <row r="122" spans="1:125" x14ac:dyDescent="0.25">
      <c r="A122" s="142" t="s">
        <v>211</v>
      </c>
      <c r="B122" s="143">
        <v>51628117</v>
      </c>
      <c r="C122" s="144">
        <v>8.2252824447000314</v>
      </c>
      <c r="D122" s="145">
        <v>0.1711</v>
      </c>
      <c r="E122" s="146">
        <v>0.31080744166457569</v>
      </c>
      <c r="F122" s="146">
        <v>0.5610250151125793</v>
      </c>
      <c r="G122" s="147">
        <v>37834.516315907589</v>
      </c>
      <c r="H122" s="147">
        <v>160</v>
      </c>
      <c r="I122" s="148"/>
      <c r="J122" s="158">
        <v>10.006224121117</v>
      </c>
      <c r="K122" s="158">
        <v>10.112433634802001</v>
      </c>
      <c r="L122" s="158">
        <v>10.233788584306</v>
      </c>
      <c r="M122" s="158">
        <v>10.266171646891999</v>
      </c>
      <c r="N122" s="158">
        <v>10.633457810086</v>
      </c>
      <c r="O122" s="158">
        <v>10.581223913641001</v>
      </c>
      <c r="P122" s="158">
        <v>10.673275017201</v>
      </c>
      <c r="Q122" s="158">
        <v>10.862902755905001</v>
      </c>
      <c r="R122" s="153">
        <v>11.036883055735</v>
      </c>
      <c r="S122" s="153">
        <v>11.164259325868001</v>
      </c>
      <c r="T122" s="153">
        <v>12.063158105956999</v>
      </c>
      <c r="U122" s="153">
        <v>12.633967637742</v>
      </c>
      <c r="V122" s="159">
        <v>12.645005644309</v>
      </c>
      <c r="W122" s="159">
        <v>12.535684136564001</v>
      </c>
      <c r="X122" s="160">
        <v>12.378249191484</v>
      </c>
      <c r="Y122" s="160">
        <v>12.706905060774</v>
      </c>
      <c r="Z122" s="153">
        <v>12.995969190184001</v>
      </c>
      <c r="AA122" s="153">
        <v>13.105350691792999</v>
      </c>
      <c r="AB122" s="153">
        <v>13.112019902326001</v>
      </c>
      <c r="AC122" s="153">
        <v>12.689208791819</v>
      </c>
      <c r="AD122" s="282">
        <v>11.945384215680001</v>
      </c>
      <c r="AE122" s="295">
        <v>12.443223332585999</v>
      </c>
      <c r="AF122" s="284">
        <v>12.264372272765</v>
      </c>
      <c r="AG122" s="205"/>
      <c r="AH122" s="153"/>
      <c r="AI122" s="153"/>
      <c r="AJ122" s="153"/>
      <c r="AK122" s="153"/>
      <c r="AL122" s="153"/>
      <c r="AM122" s="153"/>
      <c r="AN122" s="153"/>
      <c r="AO122" s="153"/>
      <c r="AP122" s="153"/>
      <c r="AQ122" s="153"/>
      <c r="AR122" s="153"/>
      <c r="AS122" s="153"/>
      <c r="AT122" s="153"/>
      <c r="AU122" s="153"/>
      <c r="AV122" s="153"/>
      <c r="AW122" s="153"/>
      <c r="AX122" s="153"/>
      <c r="AY122" s="153"/>
      <c r="AZ122" s="153"/>
      <c r="BA122" s="153"/>
      <c r="BB122" s="153"/>
      <c r="BC122" s="153"/>
      <c r="BD122" s="153"/>
      <c r="BE122" s="153"/>
      <c r="BF122" s="153"/>
      <c r="BG122" s="153"/>
      <c r="BH122" s="153"/>
      <c r="BI122" s="153"/>
      <c r="BJ122" s="153"/>
      <c r="BK122" s="153"/>
      <c r="BL122" s="153"/>
      <c r="BM122" s="153"/>
      <c r="BN122" s="153"/>
      <c r="BO122" s="153"/>
      <c r="BP122" s="153"/>
      <c r="BQ122" s="153"/>
      <c r="BR122" s="153"/>
      <c r="BS122" s="153"/>
      <c r="BT122" s="153"/>
      <c r="BU122" s="153"/>
      <c r="BV122" s="153"/>
      <c r="BW122" s="153"/>
      <c r="BX122" s="153"/>
      <c r="BY122" s="153"/>
      <c r="BZ122" s="153"/>
      <c r="CA122" s="153"/>
      <c r="CB122" s="153"/>
      <c r="CC122" s="153"/>
      <c r="CD122" s="153"/>
      <c r="CE122" s="153"/>
      <c r="CF122" s="153"/>
      <c r="CG122" s="153"/>
      <c r="CH122" s="153"/>
      <c r="CI122" s="153"/>
      <c r="CJ122" s="153"/>
      <c r="CK122" s="153"/>
      <c r="CL122" s="153"/>
      <c r="CM122" s="153"/>
      <c r="CN122" s="153"/>
      <c r="CO122" s="153"/>
      <c r="CP122" s="153"/>
      <c r="CQ122" s="153"/>
      <c r="CR122" s="153"/>
      <c r="CS122" s="153"/>
      <c r="CT122" s="153"/>
      <c r="CU122" s="153"/>
      <c r="CV122" s="153"/>
      <c r="CW122" s="153"/>
      <c r="CX122" s="153"/>
      <c r="CY122" s="153"/>
      <c r="CZ122" s="153"/>
      <c r="DA122" s="153"/>
      <c r="DB122" s="153"/>
      <c r="DC122" s="153"/>
      <c r="DD122" s="153"/>
      <c r="DE122" s="153"/>
      <c r="DF122" s="176"/>
      <c r="DG122" s="177"/>
      <c r="DH122" s="7"/>
      <c r="DI122" s="7"/>
      <c r="DJ122" s="7"/>
      <c r="DK122" s="7"/>
      <c r="DL122" s="7"/>
      <c r="DM122" s="7"/>
      <c r="DN122" s="7"/>
      <c r="DO122" s="7"/>
      <c r="DP122" s="7"/>
      <c r="DQ122" s="7"/>
      <c r="DR122" s="7"/>
      <c r="DS122" s="7"/>
      <c r="DT122" s="7"/>
      <c r="DU122" s="7"/>
    </row>
    <row r="123" spans="1:125" x14ac:dyDescent="0.25">
      <c r="A123" s="142" t="s">
        <v>197</v>
      </c>
      <c r="B123" s="143">
        <v>47615034</v>
      </c>
      <c r="C123" s="144">
        <v>6.3575454183470503</v>
      </c>
      <c r="D123" s="145">
        <v>0.30030000000000001</v>
      </c>
      <c r="E123" s="146">
        <v>0.27178745745134902</v>
      </c>
      <c r="F123" s="146">
        <v>0.25380056760231889</v>
      </c>
      <c r="G123" s="147">
        <v>38113.426337069759</v>
      </c>
      <c r="H123" s="147">
        <v>657</v>
      </c>
      <c r="I123" s="148"/>
      <c r="J123" s="158">
        <v>7.6436773104453</v>
      </c>
      <c r="K123" s="158">
        <v>7.5711143790279003</v>
      </c>
      <c r="L123" s="158">
        <v>7.8826507437027002</v>
      </c>
      <c r="M123" s="158">
        <v>7.9561757364248997</v>
      </c>
      <c r="N123" s="158">
        <v>8.1883579243260005</v>
      </c>
      <c r="O123" s="158">
        <v>8.3990450772282994</v>
      </c>
      <c r="P123" s="158">
        <v>8.0743548428335004</v>
      </c>
      <c r="Q123" s="158">
        <v>8.2460040255335993</v>
      </c>
      <c r="R123" s="153">
        <v>7.4507049868369997</v>
      </c>
      <c r="S123" s="153">
        <v>6.5291914456122999</v>
      </c>
      <c r="T123" s="153">
        <v>6.2098210215540002</v>
      </c>
      <c r="U123" s="153">
        <v>6.2388106126174003</v>
      </c>
      <c r="V123" s="159">
        <v>6.1168046686948996</v>
      </c>
      <c r="W123" s="159">
        <v>5.5662798578741999</v>
      </c>
      <c r="X123" s="160">
        <v>5.5311845229243</v>
      </c>
      <c r="Y123" s="160">
        <v>5.8903092129837997</v>
      </c>
      <c r="Z123" s="153">
        <v>5.7074018443129004</v>
      </c>
      <c r="AA123" s="153">
        <v>6.0631582270219999</v>
      </c>
      <c r="AB123" s="153">
        <v>5.9134821493101004</v>
      </c>
      <c r="AC123" s="153">
        <v>5.5363306737807996</v>
      </c>
      <c r="AD123" s="282">
        <v>4.6702636892560001</v>
      </c>
      <c r="AE123" s="295">
        <v>4.9826580477093003</v>
      </c>
      <c r="AF123" s="284">
        <v>5.4791362786555</v>
      </c>
      <c r="AG123" s="205"/>
      <c r="AH123" s="153"/>
      <c r="AI123" s="153"/>
      <c r="AJ123" s="153"/>
      <c r="AK123" s="153"/>
      <c r="AL123" s="153"/>
      <c r="AM123" s="153"/>
      <c r="AN123" s="153"/>
      <c r="AO123" s="153"/>
      <c r="AP123" s="153"/>
      <c r="AQ123" s="153"/>
      <c r="AR123" s="153"/>
      <c r="AS123" s="153"/>
      <c r="AT123" s="153"/>
      <c r="AU123" s="153"/>
      <c r="AV123" s="153"/>
      <c r="AW123" s="153"/>
      <c r="AX123" s="153"/>
      <c r="AY123" s="153"/>
      <c r="AZ123" s="153"/>
      <c r="BA123" s="153"/>
      <c r="BB123" s="153"/>
      <c r="BC123" s="153"/>
      <c r="BD123" s="153"/>
      <c r="BE123" s="153"/>
      <c r="BF123" s="153"/>
      <c r="BG123" s="153"/>
      <c r="BH123" s="153"/>
      <c r="BI123" s="153"/>
      <c r="BJ123" s="153"/>
      <c r="BK123" s="153"/>
      <c r="BL123" s="153"/>
      <c r="BM123" s="153"/>
      <c r="BN123" s="153"/>
      <c r="BO123" s="153"/>
      <c r="BP123" s="153"/>
      <c r="BQ123" s="153"/>
      <c r="BR123" s="153"/>
      <c r="BS123" s="153"/>
      <c r="BT123" s="153"/>
      <c r="BU123" s="153"/>
      <c r="BV123" s="153"/>
      <c r="BW123" s="153"/>
      <c r="BX123" s="153"/>
      <c r="BY123" s="153"/>
      <c r="BZ123" s="153"/>
      <c r="CA123" s="153"/>
      <c r="CB123" s="153"/>
      <c r="CC123" s="153"/>
      <c r="CD123" s="153"/>
      <c r="CE123" s="153"/>
      <c r="CF123" s="153"/>
      <c r="CG123" s="153"/>
      <c r="CH123" s="153"/>
      <c r="CI123" s="153"/>
      <c r="CJ123" s="153"/>
      <c r="CK123" s="153"/>
      <c r="CL123" s="153"/>
      <c r="CM123" s="153"/>
      <c r="CN123" s="153"/>
      <c r="CO123" s="153"/>
      <c r="CP123" s="153"/>
      <c r="CQ123" s="153"/>
      <c r="CR123" s="153"/>
      <c r="CS123" s="153"/>
      <c r="CT123" s="153"/>
      <c r="CU123" s="153"/>
      <c r="CV123" s="153"/>
      <c r="CW123" s="153"/>
      <c r="CX123" s="153"/>
      <c r="CY123" s="153"/>
      <c r="CZ123" s="153"/>
      <c r="DA123" s="153"/>
      <c r="DB123" s="153"/>
      <c r="DC123" s="153"/>
      <c r="DD123" s="153"/>
      <c r="DE123" s="153"/>
      <c r="DF123" s="176"/>
      <c r="DG123" s="177"/>
      <c r="DH123" s="7"/>
      <c r="DI123" s="7"/>
      <c r="DJ123" s="7"/>
      <c r="DK123" s="7"/>
      <c r="DL123" s="7"/>
      <c r="DM123" s="7"/>
      <c r="DN123" s="7"/>
      <c r="DO123" s="7"/>
      <c r="DP123" s="7"/>
      <c r="DQ123" s="7"/>
      <c r="DR123" s="7"/>
      <c r="DS123" s="7"/>
      <c r="DT123" s="7"/>
      <c r="DU123" s="7"/>
    </row>
    <row r="124" spans="1:125" x14ac:dyDescent="0.25">
      <c r="A124" s="142" t="s">
        <v>168</v>
      </c>
      <c r="B124" s="143">
        <v>618040</v>
      </c>
      <c r="C124" s="144">
        <v>1.3246344543791</v>
      </c>
      <c r="D124" s="145">
        <v>9.2000000000000172E-3</v>
      </c>
      <c r="E124" s="163"/>
      <c r="F124" s="146"/>
      <c r="G124" s="155">
        <v>16565.654920462512</v>
      </c>
      <c r="H124" s="147"/>
      <c r="I124" s="148"/>
      <c r="J124" s="158">
        <v>3.1303462083364</v>
      </c>
      <c r="K124" s="158">
        <v>3.1793919071311998</v>
      </c>
      <c r="L124" s="158">
        <v>2.3114553523747001</v>
      </c>
      <c r="M124" s="158">
        <v>2.5250449294738999</v>
      </c>
      <c r="N124" s="158">
        <v>2.8205508941742998</v>
      </c>
      <c r="O124" s="158">
        <v>3.3813884472751998</v>
      </c>
      <c r="P124" s="158">
        <v>3.0331569388433</v>
      </c>
      <c r="Q124" s="158">
        <v>2.7717352796412</v>
      </c>
      <c r="R124" s="153">
        <v>2.8300165468094001</v>
      </c>
      <c r="S124" s="153">
        <v>2.7844093210156</v>
      </c>
      <c r="T124" s="153">
        <v>3.3216450329790002</v>
      </c>
      <c r="U124" s="153">
        <v>3.6753906972913</v>
      </c>
      <c r="V124" s="159">
        <v>4.5477148107006</v>
      </c>
      <c r="W124" s="159">
        <v>4.2135221166120997</v>
      </c>
      <c r="X124" s="160">
        <v>4.7794416139782996</v>
      </c>
      <c r="Y124" s="160">
        <v>4.9225923499109996</v>
      </c>
      <c r="Z124" s="153">
        <v>5.2981712960345</v>
      </c>
      <c r="AA124" s="153">
        <v>4.3449763960032</v>
      </c>
      <c r="AB124" s="153">
        <v>3.7833832263565998</v>
      </c>
      <c r="AC124" s="153">
        <v>4.6423915943949998</v>
      </c>
      <c r="AD124" s="282">
        <v>4.5095709213321999</v>
      </c>
      <c r="AE124" s="295">
        <v>5.6341646474278999</v>
      </c>
      <c r="AF124" s="284">
        <v>5.6031079217602002</v>
      </c>
      <c r="AG124" s="205"/>
      <c r="AH124" s="153"/>
      <c r="AI124" s="153"/>
      <c r="AJ124" s="153"/>
      <c r="AK124" s="153"/>
      <c r="AL124" s="153"/>
      <c r="AM124" s="153"/>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3"/>
      <c r="BQ124" s="153"/>
      <c r="BR124" s="153"/>
      <c r="BS124" s="153"/>
      <c r="BT124" s="153"/>
      <c r="BU124" s="153"/>
      <c r="BV124" s="153"/>
      <c r="BW124" s="153"/>
      <c r="BX124" s="153"/>
      <c r="BY124" s="153"/>
      <c r="BZ124" s="153"/>
      <c r="CA124" s="153"/>
      <c r="CB124" s="153"/>
      <c r="CC124" s="153"/>
      <c r="CD124" s="153"/>
      <c r="CE124" s="153"/>
      <c r="CF124" s="153"/>
      <c r="CG124" s="153"/>
      <c r="CH124" s="153"/>
      <c r="CI124" s="153"/>
      <c r="CJ124" s="153"/>
      <c r="CK124" s="153"/>
      <c r="CL124" s="153"/>
      <c r="CM124" s="153"/>
      <c r="CN124" s="153"/>
      <c r="CO124" s="153"/>
      <c r="CP124" s="153"/>
      <c r="CQ124" s="153"/>
      <c r="CR124" s="153"/>
      <c r="CS124" s="153"/>
      <c r="CT124" s="153"/>
      <c r="CU124" s="153"/>
      <c r="CV124" s="153"/>
      <c r="CW124" s="153"/>
      <c r="CX124" s="153"/>
      <c r="CY124" s="153"/>
      <c r="CZ124" s="153"/>
      <c r="DA124" s="153"/>
      <c r="DB124" s="153"/>
      <c r="DC124" s="153"/>
      <c r="DD124" s="153"/>
      <c r="DE124" s="153"/>
      <c r="DF124" s="176"/>
      <c r="DG124" s="177"/>
      <c r="DH124" s="7"/>
      <c r="DI124" s="7"/>
      <c r="DJ124" s="7"/>
      <c r="DK124" s="7"/>
      <c r="DL124" s="7"/>
      <c r="DM124" s="7"/>
      <c r="DN124" s="7"/>
      <c r="DO124" s="7"/>
      <c r="DP124" s="7"/>
      <c r="DQ124" s="7"/>
      <c r="DR124" s="7"/>
      <c r="DS124" s="7"/>
      <c r="DT124" s="7"/>
      <c r="DU124" s="7"/>
    </row>
    <row r="125" spans="1:125" x14ac:dyDescent="0.25">
      <c r="A125" s="142" t="s">
        <v>202</v>
      </c>
      <c r="B125" s="143">
        <v>10486941</v>
      </c>
      <c r="C125" s="144">
        <v>6.9521938157109302</v>
      </c>
      <c r="D125" s="145">
        <v>4.8100000000000025E-2</v>
      </c>
      <c r="E125" s="146">
        <v>1.5066831499717661</v>
      </c>
      <c r="F125" s="146">
        <v>1.2481747947791637</v>
      </c>
      <c r="G125" s="147">
        <v>49910.77545804323</v>
      </c>
      <c r="H125" s="147">
        <v>2216</v>
      </c>
      <c r="I125" s="148"/>
      <c r="J125" s="158">
        <v>6.5015257917170999</v>
      </c>
      <c r="K125" s="158">
        <v>6.5123991419948002</v>
      </c>
      <c r="L125" s="158">
        <v>6.6578296541614002</v>
      </c>
      <c r="M125" s="158">
        <v>6.7061453377633997</v>
      </c>
      <c r="N125" s="158">
        <v>6.4927140165060004</v>
      </c>
      <c r="O125" s="158">
        <v>6.0876351110925997</v>
      </c>
      <c r="P125" s="158">
        <v>6.0896194275370004</v>
      </c>
      <c r="Q125" s="158">
        <v>5.8019083457744998</v>
      </c>
      <c r="R125" s="153">
        <v>5.6444969676922003</v>
      </c>
      <c r="S125" s="153">
        <v>5.1086383704229998</v>
      </c>
      <c r="T125" s="153">
        <v>5.7034829247502996</v>
      </c>
      <c r="U125" s="153">
        <v>5.2046137592130997</v>
      </c>
      <c r="V125" s="159">
        <v>4.9129475114973999</v>
      </c>
      <c r="W125" s="159">
        <v>4.6912067511773001</v>
      </c>
      <c r="X125" s="160">
        <v>4.5189648748254001</v>
      </c>
      <c r="Y125" s="160">
        <v>4.5224580939356001</v>
      </c>
      <c r="Z125" s="153">
        <v>4.4414089609904002</v>
      </c>
      <c r="AA125" s="153">
        <v>4.3702798669313001</v>
      </c>
      <c r="AB125" s="153">
        <v>4.1002373954179996</v>
      </c>
      <c r="AC125" s="153">
        <v>3.9990621811378002</v>
      </c>
      <c r="AD125" s="282">
        <v>3.8609594676383998</v>
      </c>
      <c r="AE125" s="295">
        <v>3.7330316896142</v>
      </c>
      <c r="AF125" s="284">
        <v>3.6916265657695999</v>
      </c>
      <c r="AG125" s="205"/>
      <c r="AH125" s="153"/>
      <c r="AI125" s="153"/>
      <c r="AJ125" s="153"/>
      <c r="AK125" s="153"/>
      <c r="AL125" s="153"/>
      <c r="AM125" s="153"/>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3"/>
      <c r="BQ125" s="153"/>
      <c r="BR125" s="153"/>
      <c r="BS125" s="153"/>
      <c r="BT125" s="153"/>
      <c r="BU125" s="153"/>
      <c r="BV125" s="153"/>
      <c r="BW125" s="153"/>
      <c r="BX125" s="153"/>
      <c r="BY125" s="153"/>
      <c r="BZ125" s="153"/>
      <c r="CA125" s="153"/>
      <c r="CB125" s="153"/>
      <c r="CC125" s="153"/>
      <c r="CD125" s="153"/>
      <c r="CE125" s="153"/>
      <c r="CF125" s="153"/>
      <c r="CG125" s="153"/>
      <c r="CH125" s="153"/>
      <c r="CI125" s="153"/>
      <c r="CJ125" s="153"/>
      <c r="CK125" s="153"/>
      <c r="CL125" s="153"/>
      <c r="CM125" s="153"/>
      <c r="CN125" s="153"/>
      <c r="CO125" s="153"/>
      <c r="CP125" s="153"/>
      <c r="CQ125" s="153"/>
      <c r="CR125" s="153"/>
      <c r="CS125" s="153"/>
      <c r="CT125" s="153"/>
      <c r="CU125" s="153"/>
      <c r="CV125" s="153"/>
      <c r="CW125" s="153"/>
      <c r="CX125" s="153"/>
      <c r="CY125" s="153"/>
      <c r="CZ125" s="153"/>
      <c r="DA125" s="153"/>
      <c r="DB125" s="153"/>
      <c r="DC125" s="153"/>
      <c r="DD125" s="153"/>
      <c r="DE125" s="153"/>
      <c r="DF125" s="176"/>
      <c r="DG125" s="177"/>
      <c r="DH125" s="7"/>
      <c r="DI125" s="7"/>
      <c r="DJ125" s="7"/>
      <c r="DK125" s="7"/>
      <c r="DL125" s="7"/>
      <c r="DM125" s="7"/>
      <c r="DN125" s="7"/>
      <c r="DO125" s="7"/>
      <c r="DP125" s="7"/>
      <c r="DQ125" s="7"/>
      <c r="DR125" s="7"/>
      <c r="DS125" s="7"/>
      <c r="DT125" s="7"/>
      <c r="DU125" s="7"/>
    </row>
    <row r="126" spans="1:125" x14ac:dyDescent="0.25">
      <c r="A126" s="142" t="s">
        <v>199</v>
      </c>
      <c r="B126" s="143">
        <v>8769741</v>
      </c>
      <c r="C126" s="144">
        <v>6.5056461116257891</v>
      </c>
      <c r="D126" s="145">
        <v>0.36119999999999997</v>
      </c>
      <c r="E126" s="146">
        <v>0.66838496291921268</v>
      </c>
      <c r="F126" s="146">
        <v>0.60380148630276076</v>
      </c>
      <c r="G126" s="147">
        <v>66786.615037395532</v>
      </c>
      <c r="H126" s="147">
        <v>543</v>
      </c>
      <c r="I126" s="148"/>
      <c r="J126" s="158">
        <v>6.2464971863925998</v>
      </c>
      <c r="K126" s="158">
        <v>6.4136728322582002</v>
      </c>
      <c r="L126" s="158">
        <v>6.1530083520677996</v>
      </c>
      <c r="M126" s="158">
        <v>6.2896185498808004</v>
      </c>
      <c r="N126" s="158">
        <v>6.3161460109528003</v>
      </c>
      <c r="O126" s="158">
        <v>6.3479126385373004</v>
      </c>
      <c r="P126" s="158">
        <v>6.2298772940097003</v>
      </c>
      <c r="Q126" s="158">
        <v>5.9028123407597004</v>
      </c>
      <c r="R126" s="153">
        <v>6.0159363526243004</v>
      </c>
      <c r="S126" s="153">
        <v>5.7689361816969003</v>
      </c>
      <c r="T126" s="153">
        <v>5.9135728757932</v>
      </c>
      <c r="U126" s="153">
        <v>5.3312809047699004</v>
      </c>
      <c r="V126" s="159">
        <v>5.4274498309807004</v>
      </c>
      <c r="W126" s="159">
        <v>5.4841789650791997</v>
      </c>
      <c r="X126" s="160">
        <v>4.9691845998478001</v>
      </c>
      <c r="Y126" s="160">
        <v>4.8340118029351</v>
      </c>
      <c r="Z126" s="153">
        <v>4.8531020986420002</v>
      </c>
      <c r="AA126" s="153">
        <v>4.6946782367791</v>
      </c>
      <c r="AB126" s="153">
        <v>4.5045701115746999</v>
      </c>
      <c r="AC126" s="153">
        <v>4.4589414985167997</v>
      </c>
      <c r="AD126" s="282">
        <v>4.1357906786483998</v>
      </c>
      <c r="AE126" s="295">
        <v>4.1900433663451997</v>
      </c>
      <c r="AF126" s="284">
        <v>4.1079959162358</v>
      </c>
      <c r="AG126" s="205"/>
      <c r="AH126" s="153"/>
      <c r="AI126" s="153"/>
      <c r="AJ126" s="153"/>
      <c r="AK126" s="153"/>
      <c r="AL126" s="153"/>
      <c r="AM126" s="153"/>
      <c r="AN126" s="153"/>
      <c r="AO126" s="153"/>
      <c r="AP126" s="153"/>
      <c r="AQ126" s="153"/>
      <c r="AR126" s="153"/>
      <c r="AS126" s="153"/>
      <c r="AT126" s="153"/>
      <c r="AU126" s="153"/>
      <c r="AV126" s="153"/>
      <c r="AW126" s="153"/>
      <c r="AX126" s="153"/>
      <c r="AY126" s="153"/>
      <c r="AZ126" s="153"/>
      <c r="BA126" s="153"/>
      <c r="BB126" s="153"/>
      <c r="BC126" s="153"/>
      <c r="BD126" s="153"/>
      <c r="BE126" s="153"/>
      <c r="BF126" s="153"/>
      <c r="BG126" s="153"/>
      <c r="BH126" s="153"/>
      <c r="BI126" s="153"/>
      <c r="BJ126" s="153"/>
      <c r="BK126" s="153"/>
      <c r="BL126" s="153"/>
      <c r="BM126" s="153"/>
      <c r="BN126" s="153"/>
      <c r="BO126" s="153"/>
      <c r="BP126" s="153"/>
      <c r="BQ126" s="153"/>
      <c r="BR126" s="153"/>
      <c r="BS126" s="153"/>
      <c r="BT126" s="153"/>
      <c r="BU126" s="153"/>
      <c r="BV126" s="153"/>
      <c r="BW126" s="153"/>
      <c r="BX126" s="153"/>
      <c r="BY126" s="153"/>
      <c r="BZ126" s="153"/>
      <c r="CA126" s="153"/>
      <c r="CB126" s="153"/>
      <c r="CC126" s="153"/>
      <c r="CD126" s="153"/>
      <c r="CE126" s="153"/>
      <c r="CF126" s="153"/>
      <c r="CG126" s="153"/>
      <c r="CH126" s="153"/>
      <c r="CI126" s="153"/>
      <c r="CJ126" s="153"/>
      <c r="CK126" s="153"/>
      <c r="CL126" s="153"/>
      <c r="CM126" s="153"/>
      <c r="CN126" s="153"/>
      <c r="CO126" s="153"/>
      <c r="CP126" s="153"/>
      <c r="CQ126" s="153"/>
      <c r="CR126" s="153"/>
      <c r="CS126" s="153"/>
      <c r="CT126" s="153"/>
      <c r="CU126" s="153"/>
      <c r="CV126" s="153"/>
      <c r="CW126" s="153"/>
      <c r="CX126" s="153"/>
      <c r="CY126" s="153"/>
      <c r="CZ126" s="153"/>
      <c r="DA126" s="153"/>
      <c r="DB126" s="153"/>
      <c r="DC126" s="153"/>
      <c r="DD126" s="153"/>
      <c r="DE126" s="153"/>
      <c r="DF126" s="176"/>
      <c r="DG126" s="177"/>
      <c r="DH126" s="7"/>
      <c r="DI126" s="7"/>
      <c r="DJ126" s="7"/>
      <c r="DK126" s="7"/>
      <c r="DL126" s="7"/>
      <c r="DM126" s="7"/>
      <c r="DN126" s="7"/>
      <c r="DO126" s="7"/>
      <c r="DP126" s="7"/>
      <c r="DQ126" s="7"/>
      <c r="DR126" s="7"/>
      <c r="DS126" s="7"/>
      <c r="DT126" s="7"/>
      <c r="DU126" s="7"/>
    </row>
    <row r="127" spans="1:125" x14ac:dyDescent="0.25">
      <c r="A127" s="142" t="s">
        <v>156</v>
      </c>
      <c r="B127" s="143">
        <v>71697030</v>
      </c>
      <c r="C127" s="144">
        <v>2.4448269232750901</v>
      </c>
      <c r="D127" s="145">
        <v>0.35879999999999995</v>
      </c>
      <c r="E127" s="164">
        <v>0</v>
      </c>
      <c r="F127" s="164">
        <v>0</v>
      </c>
      <c r="G127" s="147">
        <v>15441.449788222115</v>
      </c>
      <c r="H127" s="147"/>
      <c r="I127" s="148"/>
      <c r="J127" s="158">
        <v>2.7699089238535999</v>
      </c>
      <c r="K127" s="158">
        <v>2.8806100682864</v>
      </c>
      <c r="L127" s="158">
        <v>3.0360218345178001</v>
      </c>
      <c r="M127" s="158">
        <v>3.1343081143988001</v>
      </c>
      <c r="N127" s="158">
        <v>3.3918349378674999</v>
      </c>
      <c r="O127" s="158">
        <v>3.4956300382462002</v>
      </c>
      <c r="P127" s="158">
        <v>3.5277406108367999</v>
      </c>
      <c r="Q127" s="158">
        <v>3.5835319841520001</v>
      </c>
      <c r="R127" s="153">
        <v>3.5810643810034999</v>
      </c>
      <c r="S127" s="153">
        <v>3.4602566190225001</v>
      </c>
      <c r="T127" s="153">
        <v>3.6555214555762001</v>
      </c>
      <c r="U127" s="153">
        <v>3.6438618222193999</v>
      </c>
      <c r="V127" s="159">
        <v>3.8927831948349998</v>
      </c>
      <c r="W127" s="159">
        <v>4.0403155075362998</v>
      </c>
      <c r="X127" s="160">
        <v>3.9717613372046001</v>
      </c>
      <c r="Y127" s="160">
        <v>4.0649343118135004</v>
      </c>
      <c r="Z127" s="153">
        <v>3.9988775766211999</v>
      </c>
      <c r="AA127" s="153">
        <v>3.9693929275277999</v>
      </c>
      <c r="AB127" s="153">
        <v>3.9207648821971</v>
      </c>
      <c r="AC127" s="153">
        <v>4.0624308465048999</v>
      </c>
      <c r="AD127" s="282">
        <v>3.9518176470982</v>
      </c>
      <c r="AE127" s="295">
        <v>3.9754830722568002</v>
      </c>
      <c r="AF127" s="284">
        <v>4.0600548334211002</v>
      </c>
      <c r="AG127" s="205"/>
      <c r="AH127" s="153"/>
      <c r="AI127" s="153"/>
      <c r="AJ127" s="153"/>
      <c r="AK127" s="153"/>
      <c r="AL127" s="153"/>
      <c r="AM127" s="153"/>
      <c r="AN127" s="153"/>
      <c r="AO127" s="153"/>
      <c r="AP127" s="153"/>
      <c r="AQ127" s="153"/>
      <c r="AR127" s="153"/>
      <c r="AS127" s="153"/>
      <c r="AT127" s="153"/>
      <c r="AU127" s="153"/>
      <c r="AV127" s="153"/>
      <c r="AW127" s="153"/>
      <c r="AX127" s="153"/>
      <c r="AY127" s="153"/>
      <c r="AZ127" s="153"/>
      <c r="BA127" s="153"/>
      <c r="BB127" s="153"/>
      <c r="BC127" s="153"/>
      <c r="BD127" s="153"/>
      <c r="BE127" s="153"/>
      <c r="BF127" s="153"/>
      <c r="BG127" s="153"/>
      <c r="BH127" s="153"/>
      <c r="BI127" s="153"/>
      <c r="BJ127" s="153"/>
      <c r="BK127" s="153"/>
      <c r="BL127" s="153"/>
      <c r="BM127" s="153"/>
      <c r="BN127" s="153"/>
      <c r="BO127" s="153"/>
      <c r="BP127" s="153"/>
      <c r="BQ127" s="153"/>
      <c r="BR127" s="153"/>
      <c r="BS127" s="153"/>
      <c r="BT127" s="153"/>
      <c r="BU127" s="153"/>
      <c r="BV127" s="153"/>
      <c r="BW127" s="153"/>
      <c r="BX127" s="153"/>
      <c r="BY127" s="153"/>
      <c r="BZ127" s="153"/>
      <c r="CA127" s="153"/>
      <c r="CB127" s="153"/>
      <c r="CC127" s="153"/>
      <c r="CD127" s="153"/>
      <c r="CE127" s="153"/>
      <c r="CF127" s="153"/>
      <c r="CG127" s="153"/>
      <c r="CH127" s="153"/>
      <c r="CI127" s="153"/>
      <c r="CJ127" s="153"/>
      <c r="CK127" s="153"/>
      <c r="CL127" s="153"/>
      <c r="CM127" s="153"/>
      <c r="CN127" s="153"/>
      <c r="CO127" s="153"/>
      <c r="CP127" s="153"/>
      <c r="CQ127" s="153"/>
      <c r="CR127" s="153"/>
      <c r="CS127" s="153"/>
      <c r="CT127" s="153"/>
      <c r="CU127" s="153"/>
      <c r="CV127" s="153"/>
      <c r="CW127" s="153"/>
      <c r="CX127" s="153"/>
      <c r="CY127" s="153"/>
      <c r="CZ127" s="153"/>
      <c r="DA127" s="153"/>
      <c r="DB127" s="153"/>
      <c r="DC127" s="153"/>
      <c r="DD127" s="153"/>
      <c r="DE127" s="153"/>
      <c r="DF127" s="176"/>
      <c r="DG127" s="177"/>
      <c r="DH127" s="7"/>
      <c r="DI127" s="7"/>
      <c r="DJ127" s="7"/>
      <c r="DK127" s="7"/>
      <c r="DL127" s="7"/>
      <c r="DM127" s="7"/>
      <c r="DN127" s="7"/>
      <c r="DO127" s="7"/>
      <c r="DP127" s="7"/>
      <c r="DQ127" s="7"/>
      <c r="DR127" s="7"/>
      <c r="DS127" s="7"/>
      <c r="DT127" s="7"/>
      <c r="DU127" s="7"/>
    </row>
    <row r="128" spans="1:125" x14ac:dyDescent="0.25">
      <c r="A128" s="142" t="s">
        <v>229</v>
      </c>
      <c r="B128" s="143">
        <v>1531044</v>
      </c>
      <c r="C128" s="144">
        <v>11.689540905787501</v>
      </c>
      <c r="D128" s="145">
        <v>7.8199999999999936E-2</v>
      </c>
      <c r="E128" s="146"/>
      <c r="F128" s="146"/>
      <c r="G128" s="147">
        <v>24619.54365182067</v>
      </c>
      <c r="H128" s="147"/>
      <c r="I128" s="148"/>
      <c r="J128" s="158">
        <v>14.730366279736</v>
      </c>
      <c r="K128" s="158">
        <v>16.695747352748</v>
      </c>
      <c r="L128" s="158">
        <v>17.944083092139</v>
      </c>
      <c r="M128" s="158">
        <v>20.518952602007001</v>
      </c>
      <c r="N128" s="158">
        <v>21.93968801578</v>
      </c>
      <c r="O128" s="158">
        <v>26.251457513039</v>
      </c>
      <c r="P128" s="158">
        <v>28.678208178447999</v>
      </c>
      <c r="Q128" s="158">
        <v>29.160863712444002</v>
      </c>
      <c r="R128" s="153">
        <v>28.355906244625999</v>
      </c>
      <c r="S128" s="153">
        <v>27.351643161708001</v>
      </c>
      <c r="T128" s="153">
        <v>29.896883300367001</v>
      </c>
      <c r="U128" s="153">
        <v>29.994092840206999</v>
      </c>
      <c r="V128" s="159">
        <v>27.426560643664001</v>
      </c>
      <c r="W128" s="159">
        <v>26.723185649350999</v>
      </c>
      <c r="X128" s="160">
        <v>26.503665825929001</v>
      </c>
      <c r="Y128" s="160">
        <v>26.125870311227999</v>
      </c>
      <c r="Z128" s="153">
        <v>23.335521186823001</v>
      </c>
      <c r="AA128" s="153">
        <v>23.598905940837</v>
      </c>
      <c r="AB128" s="153">
        <v>22.975580411620999</v>
      </c>
      <c r="AC128" s="153">
        <v>23.319489235163001</v>
      </c>
      <c r="AD128" s="282">
        <v>21.364840049958001</v>
      </c>
      <c r="AE128" s="295">
        <v>21.2064290474</v>
      </c>
      <c r="AF128" s="284">
        <v>21.172029513750001</v>
      </c>
      <c r="AG128" s="205"/>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c r="BK128" s="153"/>
      <c r="BL128" s="153"/>
      <c r="BM128" s="153"/>
      <c r="BN128" s="153"/>
      <c r="BO128" s="153"/>
      <c r="BP128" s="153"/>
      <c r="BQ128" s="153"/>
      <c r="BR128" s="153"/>
      <c r="BS128" s="153"/>
      <c r="BT128" s="153"/>
      <c r="BU128" s="153"/>
      <c r="BV128" s="153"/>
      <c r="BW128" s="153"/>
      <c r="BX128" s="153"/>
      <c r="BY128" s="153"/>
      <c r="BZ128" s="153"/>
      <c r="CA128" s="153"/>
      <c r="CB128" s="153"/>
      <c r="CC128" s="153"/>
      <c r="CD128" s="153"/>
      <c r="CE128" s="153"/>
      <c r="CF128" s="153"/>
      <c r="CG128" s="153"/>
      <c r="CH128" s="153"/>
      <c r="CI128" s="153"/>
      <c r="CJ128" s="153"/>
      <c r="CK128" s="153"/>
      <c r="CL128" s="153"/>
      <c r="CM128" s="153"/>
      <c r="CN128" s="153"/>
      <c r="CO128" s="153"/>
      <c r="CP128" s="153"/>
      <c r="CQ128" s="153"/>
      <c r="CR128" s="153"/>
      <c r="CS128" s="153"/>
      <c r="CT128" s="153"/>
      <c r="CU128" s="153"/>
      <c r="CV128" s="153"/>
      <c r="CW128" s="153"/>
      <c r="CX128" s="153"/>
      <c r="CY128" s="153"/>
      <c r="CZ128" s="153"/>
      <c r="DA128" s="153"/>
      <c r="DB128" s="153"/>
      <c r="DC128" s="153"/>
      <c r="DD128" s="153"/>
      <c r="DE128" s="153"/>
      <c r="DF128" s="176"/>
      <c r="DG128" s="177"/>
      <c r="DH128" s="7"/>
      <c r="DI128" s="7"/>
      <c r="DJ128" s="7"/>
      <c r="DK128" s="7"/>
      <c r="DL128" s="7"/>
      <c r="DM128" s="7"/>
      <c r="DN128" s="7"/>
      <c r="DO128" s="7"/>
      <c r="DP128" s="7"/>
      <c r="DQ128" s="7"/>
      <c r="DR128" s="7"/>
      <c r="DS128" s="7"/>
      <c r="DT128" s="7"/>
      <c r="DU128" s="7"/>
    </row>
    <row r="129" spans="1:125" x14ac:dyDescent="0.25">
      <c r="A129" s="142" t="s">
        <v>150</v>
      </c>
      <c r="B129" s="143">
        <v>12356117</v>
      </c>
      <c r="C129" s="144">
        <v>1.9173379894176901</v>
      </c>
      <c r="D129" s="145">
        <v>0.31040000000000006</v>
      </c>
      <c r="E129" s="146"/>
      <c r="F129" s="146"/>
      <c r="G129" s="147">
        <v>10129.3448012072</v>
      </c>
      <c r="H129" s="147"/>
      <c r="I129" s="148"/>
      <c r="J129" s="149">
        <v>2.177810306175</v>
      </c>
      <c r="K129" s="149">
        <v>2.2486804715076998</v>
      </c>
      <c r="L129" s="149">
        <v>2.2069327866439998</v>
      </c>
      <c r="M129" s="149">
        <v>2.1689079033429999</v>
      </c>
      <c r="N129" s="149">
        <v>2.2767846407655998</v>
      </c>
      <c r="O129" s="149">
        <v>2.3201877994020998</v>
      </c>
      <c r="P129" s="149">
        <v>2.3764787912441001</v>
      </c>
      <c r="Q129" s="149">
        <v>2.4250359069347001</v>
      </c>
      <c r="R129" s="150">
        <v>2.4423643267577999</v>
      </c>
      <c r="S129" s="150">
        <v>2.4099158009337001</v>
      </c>
      <c r="T129" s="150">
        <v>2.6054734724244999</v>
      </c>
      <c r="U129" s="150">
        <v>2.4397905865181002</v>
      </c>
      <c r="V129" s="151">
        <v>2.5934278934759001</v>
      </c>
      <c r="W129" s="151">
        <v>2.5614839311525999</v>
      </c>
      <c r="X129" s="152">
        <v>2.7097314008839</v>
      </c>
      <c r="Y129" s="152">
        <v>2.7243714192068</v>
      </c>
      <c r="Z129" s="153">
        <v>2.618075593535</v>
      </c>
      <c r="AA129" s="153">
        <v>2.6152310729472998</v>
      </c>
      <c r="AB129" s="153">
        <v>2.5883802079724001</v>
      </c>
      <c r="AC129" s="153">
        <v>2.5690773235585</v>
      </c>
      <c r="AD129" s="282">
        <v>2.4108432763773</v>
      </c>
      <c r="AE129" s="295">
        <v>2.9243400106704001</v>
      </c>
      <c r="AF129" s="284">
        <v>2.9611170767336001</v>
      </c>
      <c r="AG129" s="205"/>
      <c r="AH129" s="153"/>
      <c r="AI129" s="153"/>
      <c r="AJ129" s="153"/>
      <c r="AK129" s="153"/>
      <c r="AL129" s="153"/>
      <c r="AM129" s="153"/>
      <c r="AN129" s="153"/>
      <c r="AO129" s="153"/>
      <c r="AP129" s="153"/>
      <c r="AQ129" s="153"/>
      <c r="AR129" s="153"/>
      <c r="AS129" s="153"/>
      <c r="AT129" s="153"/>
      <c r="AU129" s="153"/>
      <c r="AV129" s="153"/>
      <c r="AW129" s="153"/>
      <c r="AX129" s="153"/>
      <c r="AY129" s="153"/>
      <c r="AZ129" s="153"/>
      <c r="BA129" s="153"/>
      <c r="BB129" s="153"/>
      <c r="BC129" s="153"/>
      <c r="BD129" s="153"/>
      <c r="BE129" s="153"/>
      <c r="BF129" s="153"/>
      <c r="BG129" s="153"/>
      <c r="BH129" s="153"/>
      <c r="BI129" s="153"/>
      <c r="BJ129" s="153"/>
      <c r="BK129" s="153"/>
      <c r="BL129" s="153"/>
      <c r="BM129" s="153"/>
      <c r="BN129" s="153"/>
      <c r="BO129" s="153"/>
      <c r="BP129" s="153"/>
      <c r="BQ129" s="153"/>
      <c r="BR129" s="153"/>
      <c r="BS129" s="153"/>
      <c r="BT129" s="153"/>
      <c r="BU129" s="153"/>
      <c r="BV129" s="153"/>
      <c r="BW129" s="153"/>
      <c r="BX129" s="153"/>
      <c r="BY129" s="153"/>
      <c r="BZ129" s="153"/>
      <c r="CA129" s="153"/>
      <c r="CB129" s="153"/>
      <c r="CC129" s="153"/>
      <c r="CD129" s="153"/>
      <c r="CE129" s="153"/>
      <c r="CF129" s="153"/>
      <c r="CG129" s="153"/>
      <c r="CH129" s="153"/>
      <c r="CI129" s="153"/>
      <c r="CJ129" s="153"/>
      <c r="CK129" s="153"/>
      <c r="CL129" s="153"/>
      <c r="CM129" s="153"/>
      <c r="CN129" s="153"/>
      <c r="CO129" s="153"/>
      <c r="CP129" s="153"/>
      <c r="CQ129" s="153"/>
      <c r="CR129" s="153"/>
      <c r="CS129" s="153"/>
      <c r="CT129" s="153"/>
      <c r="CU129" s="153"/>
      <c r="CV129" s="153"/>
      <c r="CW129" s="153"/>
      <c r="CX129" s="153"/>
      <c r="CY129" s="153"/>
      <c r="CZ129" s="153"/>
      <c r="DA129" s="153"/>
      <c r="DB129" s="153"/>
      <c r="DC129" s="153"/>
      <c r="DD129" s="153"/>
      <c r="DE129" s="153"/>
      <c r="DF129" s="176"/>
      <c r="DG129" s="177"/>
      <c r="DH129" s="7"/>
      <c r="DI129" s="7"/>
      <c r="DJ129" s="7"/>
      <c r="DK129" s="7"/>
      <c r="DL129" s="7"/>
      <c r="DM129" s="7"/>
      <c r="DN129" s="7"/>
      <c r="DO129" s="7"/>
      <c r="DP129" s="7"/>
      <c r="DQ129" s="7"/>
      <c r="DR129" s="7"/>
      <c r="DS129" s="7"/>
      <c r="DT129" s="7"/>
      <c r="DU129" s="7"/>
    </row>
    <row r="130" spans="1:125" x14ac:dyDescent="0.25">
      <c r="A130" s="142" t="s">
        <v>166</v>
      </c>
      <c r="B130" s="143">
        <v>85341241</v>
      </c>
      <c r="C130" s="144">
        <v>3.0586034482331703</v>
      </c>
      <c r="D130" s="145">
        <v>0.24609999999999999</v>
      </c>
      <c r="E130" s="164">
        <v>0</v>
      </c>
      <c r="F130" s="164">
        <v>0</v>
      </c>
      <c r="G130" s="147">
        <v>25010.58153975974</v>
      </c>
      <c r="H130" s="147">
        <v>2</v>
      </c>
      <c r="I130" s="148"/>
      <c r="J130" s="158">
        <v>3.5881411690516001</v>
      </c>
      <c r="K130" s="158">
        <v>3.2204951849059</v>
      </c>
      <c r="L130" s="158">
        <v>3.3360343501042999</v>
      </c>
      <c r="M130" s="158">
        <v>3.4681602111893</v>
      </c>
      <c r="N130" s="158">
        <v>3.516437826517</v>
      </c>
      <c r="O130" s="158">
        <v>3.6176177094579001</v>
      </c>
      <c r="P130" s="158">
        <v>3.9800780647390002</v>
      </c>
      <c r="Q130" s="158">
        <v>4.3129339048334003</v>
      </c>
      <c r="R130" s="153">
        <v>4.2452109558122002</v>
      </c>
      <c r="S130" s="153">
        <v>4.2254705396286996</v>
      </c>
      <c r="T130" s="153">
        <v>4.3167389148012001</v>
      </c>
      <c r="U130" s="153">
        <v>4.5330800419038004</v>
      </c>
      <c r="V130" s="159">
        <v>4.6155181322891004</v>
      </c>
      <c r="W130" s="159">
        <v>4.4085330278089998</v>
      </c>
      <c r="X130" s="160">
        <v>4.6174602918719003</v>
      </c>
      <c r="Y130" s="160">
        <v>4.7061775826775003</v>
      </c>
      <c r="Z130" s="153">
        <v>4.9347695772210001</v>
      </c>
      <c r="AA130" s="153">
        <v>5.3759373620307001</v>
      </c>
      <c r="AB130" s="153">
        <v>5.2540189072403001</v>
      </c>
      <c r="AC130" s="153">
        <v>5.0052484914028996</v>
      </c>
      <c r="AD130" s="282">
        <v>5.0705457565521002</v>
      </c>
      <c r="AE130" s="295">
        <v>5.5232323182309004</v>
      </c>
      <c r="AF130" s="284">
        <v>5.6604702856797999</v>
      </c>
      <c r="AG130" s="205"/>
      <c r="AH130" s="153"/>
      <c r="AI130" s="153"/>
      <c r="AJ130" s="153"/>
      <c r="AK130" s="153"/>
      <c r="AL130" s="153"/>
      <c r="AM130" s="153"/>
      <c r="AN130" s="153"/>
      <c r="AO130" s="153"/>
      <c r="AP130" s="153"/>
      <c r="AQ130" s="153"/>
      <c r="AR130" s="153"/>
      <c r="AS130" s="153"/>
      <c r="AT130" s="153"/>
      <c r="AU130" s="153"/>
      <c r="AV130" s="153"/>
      <c r="AW130" s="153"/>
      <c r="AX130" s="153"/>
      <c r="AY130" s="153"/>
      <c r="AZ130" s="153"/>
      <c r="BA130" s="153"/>
      <c r="BB130" s="153"/>
      <c r="BC130" s="153"/>
      <c r="BD130" s="153"/>
      <c r="BE130" s="153"/>
      <c r="BF130" s="153"/>
      <c r="BG130" s="153"/>
      <c r="BH130" s="153"/>
      <c r="BI130" s="153"/>
      <c r="BJ130" s="153"/>
      <c r="BK130" s="153"/>
      <c r="BL130" s="153"/>
      <c r="BM130" s="153"/>
      <c r="BN130" s="153"/>
      <c r="BO130" s="153"/>
      <c r="BP130" s="153"/>
      <c r="BQ130" s="153"/>
      <c r="BR130" s="153"/>
      <c r="BS130" s="153"/>
      <c r="BT130" s="153"/>
      <c r="BU130" s="153"/>
      <c r="BV130" s="153"/>
      <c r="BW130" s="153"/>
      <c r="BX130" s="153"/>
      <c r="BY130" s="153"/>
      <c r="BZ130" s="153"/>
      <c r="CA130" s="153"/>
      <c r="CB130" s="153"/>
      <c r="CC130" s="153"/>
      <c r="CD130" s="153"/>
      <c r="CE130" s="153"/>
      <c r="CF130" s="153"/>
      <c r="CG130" s="153"/>
      <c r="CH130" s="153"/>
      <c r="CI130" s="153"/>
      <c r="CJ130" s="153"/>
      <c r="CK130" s="153"/>
      <c r="CL130" s="153"/>
      <c r="CM130" s="153"/>
      <c r="CN130" s="153"/>
      <c r="CO130" s="153"/>
      <c r="CP130" s="153"/>
      <c r="CQ130" s="153"/>
      <c r="CR130" s="153"/>
      <c r="CS130" s="153"/>
      <c r="CT130" s="153"/>
      <c r="CU130" s="153"/>
      <c r="CV130" s="153"/>
      <c r="CW130" s="153"/>
      <c r="CX130" s="153"/>
      <c r="CY130" s="153"/>
      <c r="CZ130" s="153"/>
      <c r="DA130" s="153"/>
      <c r="DB130" s="153"/>
      <c r="DC130" s="153"/>
      <c r="DD130" s="153"/>
      <c r="DE130" s="153"/>
      <c r="DF130" s="176"/>
      <c r="DG130" s="177"/>
      <c r="DH130" s="7"/>
      <c r="DI130" s="7"/>
      <c r="DJ130" s="7"/>
      <c r="DK130" s="7"/>
      <c r="DL130" s="7"/>
      <c r="DM130" s="7"/>
      <c r="DN130" s="7"/>
      <c r="DO130" s="7"/>
      <c r="DP130" s="7"/>
      <c r="DQ130" s="7"/>
      <c r="DR130" s="7"/>
      <c r="DS130" s="7"/>
      <c r="DT130" s="7"/>
      <c r="DU130" s="7"/>
    </row>
    <row r="131" spans="1:125" x14ac:dyDescent="0.25">
      <c r="A131" s="142" t="s">
        <v>213</v>
      </c>
      <c r="B131" s="143">
        <v>6430770</v>
      </c>
      <c r="C131" s="144">
        <v>8.3933189835668198</v>
      </c>
      <c r="D131" s="145">
        <v>0.31969999999999998</v>
      </c>
      <c r="E131" s="163"/>
      <c r="F131" s="146"/>
      <c r="G131" s="147">
        <v>11486.071384605277</v>
      </c>
      <c r="H131" s="147"/>
      <c r="I131" s="148"/>
      <c r="J131" s="158">
        <v>8.7156927610925994</v>
      </c>
      <c r="K131" s="158">
        <v>8.8323415128667992</v>
      </c>
      <c r="L131" s="158">
        <v>9.3810648068433995</v>
      </c>
      <c r="M131" s="158">
        <v>10.348662657307001</v>
      </c>
      <c r="N131" s="158">
        <v>10.918073654705999</v>
      </c>
      <c r="O131" s="158">
        <v>11.131235439717999</v>
      </c>
      <c r="P131" s="158">
        <v>11.430715033661</v>
      </c>
      <c r="Q131" s="158">
        <v>12.486801537093999</v>
      </c>
      <c r="R131" s="153">
        <v>12.554296627546</v>
      </c>
      <c r="S131" s="153">
        <v>10.91433809446</v>
      </c>
      <c r="T131" s="153">
        <v>12.124852236085999</v>
      </c>
      <c r="U131" s="153">
        <v>12.854206116286001</v>
      </c>
      <c r="V131" s="159">
        <v>13.077062918865</v>
      </c>
      <c r="W131" s="159">
        <v>12.334225990837</v>
      </c>
      <c r="X131" s="160">
        <v>11.782268466701</v>
      </c>
      <c r="Y131" s="160">
        <v>11.935243687566</v>
      </c>
      <c r="Z131" s="153">
        <v>11.763663132651001</v>
      </c>
      <c r="AA131" s="153">
        <v>11.560287685878</v>
      </c>
      <c r="AB131" s="153">
        <v>11.247923404693999</v>
      </c>
      <c r="AC131" s="153">
        <v>11.106408599668001</v>
      </c>
      <c r="AD131" s="282">
        <v>11.038359542426999</v>
      </c>
      <c r="AE131" s="295">
        <v>11.219430962960001</v>
      </c>
      <c r="AF131" s="284">
        <v>11.273259400080001</v>
      </c>
      <c r="AG131" s="205"/>
      <c r="AH131" s="153"/>
      <c r="AI131" s="153"/>
      <c r="AJ131" s="153"/>
      <c r="AK131" s="153"/>
      <c r="AL131" s="153"/>
      <c r="AM131" s="153"/>
      <c r="AN131" s="153"/>
      <c r="AO131" s="153"/>
      <c r="AP131" s="153"/>
      <c r="AQ131" s="153"/>
      <c r="AR131" s="153"/>
      <c r="AS131" s="153"/>
      <c r="AT131" s="153"/>
      <c r="AU131" s="153"/>
      <c r="AV131" s="153"/>
      <c r="AW131" s="153"/>
      <c r="AX131" s="153"/>
      <c r="AY131" s="153"/>
      <c r="AZ131" s="153"/>
      <c r="BA131" s="153"/>
      <c r="BB131" s="153"/>
      <c r="BC131" s="153"/>
      <c r="BD131" s="153"/>
      <c r="BE131" s="153"/>
      <c r="BF131" s="153"/>
      <c r="BG131" s="153"/>
      <c r="BH131" s="153"/>
      <c r="BI131" s="153"/>
      <c r="BJ131" s="153"/>
      <c r="BK131" s="153"/>
      <c r="BL131" s="153"/>
      <c r="BM131" s="153"/>
      <c r="BN131" s="153"/>
      <c r="BO131" s="153"/>
      <c r="BP131" s="153"/>
      <c r="BQ131" s="153"/>
      <c r="BR131" s="153"/>
      <c r="BS131" s="153"/>
      <c r="BT131" s="153"/>
      <c r="BU131" s="153"/>
      <c r="BV131" s="153"/>
      <c r="BW131" s="153"/>
      <c r="BX131" s="153"/>
      <c r="BY131" s="153"/>
      <c r="BZ131" s="153"/>
      <c r="CA131" s="153"/>
      <c r="CB131" s="153"/>
      <c r="CC131" s="153"/>
      <c r="CD131" s="153"/>
      <c r="CE131" s="153"/>
      <c r="CF131" s="153"/>
      <c r="CG131" s="153"/>
      <c r="CH131" s="153"/>
      <c r="CI131" s="153"/>
      <c r="CJ131" s="153"/>
      <c r="CK131" s="153"/>
      <c r="CL131" s="153"/>
      <c r="CM131" s="153"/>
      <c r="CN131" s="153"/>
      <c r="CO131" s="153"/>
      <c r="CP131" s="153"/>
      <c r="CQ131" s="153"/>
      <c r="CR131" s="153"/>
      <c r="CS131" s="153"/>
      <c r="CT131" s="153"/>
      <c r="CU131" s="153"/>
      <c r="CV131" s="153"/>
      <c r="CW131" s="153"/>
      <c r="CX131" s="153"/>
      <c r="CY131" s="153"/>
      <c r="CZ131" s="153"/>
      <c r="DA131" s="153"/>
      <c r="DB131" s="153"/>
      <c r="DC131" s="153"/>
      <c r="DD131" s="153"/>
      <c r="DE131" s="153"/>
      <c r="DF131" s="176"/>
      <c r="DG131" s="177"/>
      <c r="DH131" s="7"/>
      <c r="DI131" s="7"/>
      <c r="DJ131" s="7"/>
      <c r="DK131" s="7"/>
      <c r="DL131" s="7"/>
      <c r="DM131" s="7"/>
      <c r="DN131" s="7"/>
      <c r="DO131" s="7"/>
      <c r="DP131" s="7"/>
      <c r="DQ131" s="7"/>
      <c r="DR131" s="7"/>
      <c r="DS131" s="7"/>
      <c r="DT131" s="7"/>
      <c r="DU131" s="7"/>
    </row>
    <row r="132" spans="1:125" x14ac:dyDescent="0.25">
      <c r="A132" s="142" t="s">
        <v>226</v>
      </c>
      <c r="B132" s="143">
        <v>38000000</v>
      </c>
      <c r="C132" s="144">
        <v>10.102380415292441</v>
      </c>
      <c r="D132" s="145">
        <v>0.44530000000000003</v>
      </c>
      <c r="E132" s="146">
        <v>0.2783368823926799</v>
      </c>
      <c r="F132" s="146">
        <v>0.36814867588717437</v>
      </c>
      <c r="G132" s="147">
        <v>11833.676538085938</v>
      </c>
      <c r="H132" s="147"/>
      <c r="I132" s="148"/>
      <c r="J132" s="158">
        <v>7.3191073527341004</v>
      </c>
      <c r="K132" s="158">
        <v>7.3673036385837003</v>
      </c>
      <c r="L132" s="158">
        <v>7.4412529872792996</v>
      </c>
      <c r="M132" s="158">
        <v>8.1809553623059994</v>
      </c>
      <c r="N132" s="158">
        <v>7.7313295253677996</v>
      </c>
      <c r="O132" s="158">
        <v>7.5283332430312999</v>
      </c>
      <c r="P132" s="158">
        <v>7.5940823057452</v>
      </c>
      <c r="Q132" s="158">
        <v>7.8050988064786999</v>
      </c>
      <c r="R132" s="153">
        <v>7.5242567039594004</v>
      </c>
      <c r="S132" s="153">
        <v>6.2665123031001997</v>
      </c>
      <c r="T132" s="153">
        <v>6.7526520148701001</v>
      </c>
      <c r="U132" s="153">
        <v>7.1733766427227001</v>
      </c>
      <c r="V132" s="159">
        <v>7.0303992725699</v>
      </c>
      <c r="W132" s="159">
        <v>6.8475037412635</v>
      </c>
      <c r="X132" s="160">
        <v>5.9049196724103004</v>
      </c>
      <c r="Y132" s="160">
        <v>4.9620743506822</v>
      </c>
      <c r="Z132" s="153">
        <v>4.9947834945215002</v>
      </c>
      <c r="AA132" s="153">
        <v>4.5254390469462997</v>
      </c>
      <c r="AB132" s="153">
        <v>4.8553783805892001</v>
      </c>
      <c r="AC132" s="153">
        <v>4.6015726089392004</v>
      </c>
      <c r="AD132" s="282">
        <v>4.4060847974776998</v>
      </c>
      <c r="AE132" s="295">
        <v>4.1629077221205</v>
      </c>
      <c r="AF132" s="284">
        <v>3.0723567283520001</v>
      </c>
      <c r="AG132" s="205"/>
      <c r="AH132" s="153"/>
      <c r="AI132" s="153"/>
      <c r="AJ132" s="153"/>
      <c r="AK132" s="153"/>
      <c r="AL132" s="153"/>
      <c r="AM132" s="153"/>
      <c r="AN132" s="153"/>
      <c r="AO132" s="153"/>
      <c r="AP132" s="153"/>
      <c r="AQ132" s="153"/>
      <c r="AR132" s="153"/>
      <c r="AS132" s="153"/>
      <c r="AT132" s="153"/>
      <c r="AU132" s="153"/>
      <c r="AV132" s="153"/>
      <c r="AW132" s="153"/>
      <c r="AX132" s="153"/>
      <c r="AY132" s="153"/>
      <c r="AZ132" s="153"/>
      <c r="BA132" s="153"/>
      <c r="BB132" s="153"/>
      <c r="BC132" s="153"/>
      <c r="BD132" s="153"/>
      <c r="BE132" s="153"/>
      <c r="BF132" s="153"/>
      <c r="BG132" s="153"/>
      <c r="BH132" s="153"/>
      <c r="BI132" s="153"/>
      <c r="BJ132" s="153"/>
      <c r="BK132" s="153"/>
      <c r="BL132" s="153"/>
      <c r="BM132" s="153"/>
      <c r="BN132" s="153"/>
      <c r="BO132" s="153"/>
      <c r="BP132" s="153"/>
      <c r="BQ132" s="153"/>
      <c r="BR132" s="153"/>
      <c r="BS132" s="153"/>
      <c r="BT132" s="153"/>
      <c r="BU132" s="153"/>
      <c r="BV132" s="153"/>
      <c r="BW132" s="153"/>
      <c r="BX132" s="153"/>
      <c r="BY132" s="153"/>
      <c r="BZ132" s="153"/>
      <c r="CA132" s="153"/>
      <c r="CB132" s="153"/>
      <c r="CC132" s="153"/>
      <c r="CD132" s="153"/>
      <c r="CE132" s="153"/>
      <c r="CF132" s="153"/>
      <c r="CG132" s="153"/>
      <c r="CH132" s="153"/>
      <c r="CI132" s="153"/>
      <c r="CJ132" s="153"/>
      <c r="CK132" s="153"/>
      <c r="CL132" s="153"/>
      <c r="CM132" s="153"/>
      <c r="CN132" s="153"/>
      <c r="CO132" s="153"/>
      <c r="CP132" s="153"/>
      <c r="CQ132" s="153"/>
      <c r="CR132" s="153"/>
      <c r="CS132" s="153"/>
      <c r="CT132" s="153"/>
      <c r="CU132" s="153"/>
      <c r="CV132" s="153"/>
      <c r="CW132" s="153"/>
      <c r="CX132" s="153"/>
      <c r="CY132" s="153"/>
      <c r="CZ132" s="153"/>
      <c r="DA132" s="153"/>
      <c r="DB132" s="153"/>
      <c r="DC132" s="153"/>
      <c r="DD132" s="153"/>
      <c r="DE132" s="153"/>
      <c r="DF132" s="176"/>
      <c r="DG132" s="177"/>
      <c r="DH132" s="7"/>
      <c r="DI132" s="7"/>
      <c r="DJ132" s="7"/>
      <c r="DK132" s="7"/>
      <c r="DL132" s="7"/>
      <c r="DM132" s="7"/>
      <c r="DN132" s="7"/>
      <c r="DO132" s="7"/>
      <c r="DP132" s="7"/>
      <c r="DQ132" s="7"/>
      <c r="DR132" s="7"/>
      <c r="DS132" s="7"/>
      <c r="DT132" s="7"/>
      <c r="DU132" s="7"/>
    </row>
    <row r="133" spans="1:125" x14ac:dyDescent="0.25">
      <c r="A133" s="142" t="s">
        <v>246</v>
      </c>
      <c r="B133" s="143">
        <v>9441129</v>
      </c>
      <c r="C133" s="144">
        <v>30.871049287538501</v>
      </c>
      <c r="D133" s="145">
        <v>0</v>
      </c>
      <c r="E133" s="164">
        <v>0</v>
      </c>
      <c r="F133" s="164">
        <v>4.0659751770555856E-2</v>
      </c>
      <c r="G133" s="155">
        <v>73740.675406525348</v>
      </c>
      <c r="H133" s="147"/>
      <c r="I133" s="148"/>
      <c r="J133" s="158">
        <v>28.013360235048999</v>
      </c>
      <c r="K133" s="158">
        <v>30.422304429973</v>
      </c>
      <c r="L133" s="158">
        <v>29.495996780557</v>
      </c>
      <c r="M133" s="158">
        <v>29.060420140805</v>
      </c>
      <c r="N133" s="158">
        <v>28.116595824396999</v>
      </c>
      <c r="O133" s="158">
        <v>26.723049255273001</v>
      </c>
      <c r="P133" s="158">
        <v>24.248080108551001</v>
      </c>
      <c r="Q133" s="158">
        <v>22.676264009674</v>
      </c>
      <c r="R133" s="153">
        <v>23.811485214173</v>
      </c>
      <c r="S133" s="153">
        <v>21.555995056084999</v>
      </c>
      <c r="T133" s="153">
        <v>20.780704600979</v>
      </c>
      <c r="U133" s="153">
        <v>20.429328735803999</v>
      </c>
      <c r="V133" s="159">
        <v>20.882626873806</v>
      </c>
      <c r="W133" s="159">
        <v>21.742210551023</v>
      </c>
      <c r="X133" s="160">
        <v>21.918969394687</v>
      </c>
      <c r="Y133" s="160">
        <v>22.682042322710998</v>
      </c>
      <c r="Z133" s="153">
        <v>23.000477376148002</v>
      </c>
      <c r="AA133" s="153">
        <v>21.829028584027</v>
      </c>
      <c r="AB133" s="153">
        <v>19.693337904061998</v>
      </c>
      <c r="AC133" s="153">
        <v>20.506116019484001</v>
      </c>
      <c r="AD133" s="282">
        <v>20.482895862684</v>
      </c>
      <c r="AE133" s="295">
        <v>21.581089096431</v>
      </c>
      <c r="AF133" s="284">
        <v>21.747276393242</v>
      </c>
      <c r="AG133" s="205"/>
      <c r="AH133" s="153"/>
      <c r="AI133" s="153"/>
      <c r="AJ133" s="153"/>
      <c r="AK133" s="153"/>
      <c r="AL133" s="153"/>
      <c r="AM133" s="153"/>
      <c r="AN133" s="153"/>
      <c r="AO133" s="153"/>
      <c r="AP133" s="153"/>
      <c r="AQ133" s="153"/>
      <c r="AR133" s="153"/>
      <c r="AS133" s="153"/>
      <c r="AT133" s="153"/>
      <c r="AU133" s="153"/>
      <c r="AV133" s="153"/>
      <c r="AW133" s="153"/>
      <c r="AX133" s="153"/>
      <c r="AY133" s="153"/>
      <c r="AZ133" s="153"/>
      <c r="BA133" s="153"/>
      <c r="BB133" s="153"/>
      <c r="BC133" s="153"/>
      <c r="BD133" s="153"/>
      <c r="BE133" s="153"/>
      <c r="BF133" s="153"/>
      <c r="BG133" s="153"/>
      <c r="BH133" s="153"/>
      <c r="BI133" s="153"/>
      <c r="BJ133" s="153"/>
      <c r="BK133" s="153"/>
      <c r="BL133" s="153"/>
      <c r="BM133" s="153"/>
      <c r="BN133" s="153"/>
      <c r="BO133" s="153"/>
      <c r="BP133" s="153"/>
      <c r="BQ133" s="153"/>
      <c r="BR133" s="153"/>
      <c r="BS133" s="153"/>
      <c r="BT133" s="153"/>
      <c r="BU133" s="153"/>
      <c r="BV133" s="153"/>
      <c r="BW133" s="153"/>
      <c r="BX133" s="153"/>
      <c r="BY133" s="153"/>
      <c r="BZ133" s="153"/>
      <c r="CA133" s="153"/>
      <c r="CB133" s="153"/>
      <c r="CC133" s="153"/>
      <c r="CD133" s="153"/>
      <c r="CE133" s="153"/>
      <c r="CF133" s="153"/>
      <c r="CG133" s="153"/>
      <c r="CH133" s="153"/>
      <c r="CI133" s="153"/>
      <c r="CJ133" s="153"/>
      <c r="CK133" s="153"/>
      <c r="CL133" s="153"/>
      <c r="CM133" s="153"/>
      <c r="CN133" s="153"/>
      <c r="CO133" s="153"/>
      <c r="CP133" s="153"/>
      <c r="CQ133" s="153"/>
      <c r="CR133" s="153"/>
      <c r="CS133" s="153"/>
      <c r="CT133" s="153"/>
      <c r="CU133" s="153"/>
      <c r="CV133" s="153"/>
      <c r="CW133" s="153"/>
      <c r="CX133" s="153"/>
      <c r="CY133" s="153"/>
      <c r="CZ133" s="153"/>
      <c r="DA133" s="153"/>
      <c r="DB133" s="153"/>
      <c r="DC133" s="153"/>
      <c r="DD133" s="153"/>
      <c r="DE133" s="153"/>
      <c r="DF133" s="176"/>
      <c r="DG133" s="177"/>
      <c r="DH133" s="7"/>
      <c r="DI133" s="7"/>
      <c r="DJ133" s="7"/>
      <c r="DK133" s="7"/>
      <c r="DL133" s="7"/>
      <c r="DM133" s="7"/>
      <c r="DN133" s="7"/>
      <c r="DO133" s="7"/>
      <c r="DP133" s="7"/>
      <c r="DQ133" s="7"/>
      <c r="DR133" s="7"/>
      <c r="DS133" s="7"/>
      <c r="DT133" s="7"/>
      <c r="DU133" s="7"/>
    </row>
    <row r="134" spans="1:125" x14ac:dyDescent="0.25">
      <c r="A134" s="142" t="s">
        <v>224</v>
      </c>
      <c r="B134" s="143">
        <v>66971411</v>
      </c>
      <c r="C134" s="144">
        <v>9.6743844047252381</v>
      </c>
      <c r="D134" s="145">
        <v>0.57710000000000006</v>
      </c>
      <c r="E134" s="146">
        <v>0.2891011806390304</v>
      </c>
      <c r="F134" s="146">
        <v>0.20198487132553811</v>
      </c>
      <c r="G134" s="147">
        <v>44002.404400493273</v>
      </c>
      <c r="H134" s="147">
        <v>6787</v>
      </c>
      <c r="I134" s="148"/>
      <c r="J134" s="158">
        <v>9.2830947965885002</v>
      </c>
      <c r="K134" s="158">
        <v>9.4881491722175006</v>
      </c>
      <c r="L134" s="158">
        <v>9.1907719487533992</v>
      </c>
      <c r="M134" s="158">
        <v>9.3862758508920994</v>
      </c>
      <c r="N134" s="158">
        <v>9.3341584577663994</v>
      </c>
      <c r="O134" s="158">
        <v>9.2320924452995996</v>
      </c>
      <c r="P134" s="158">
        <v>9.1623682992917992</v>
      </c>
      <c r="Q134" s="158">
        <v>8.9085484496740008</v>
      </c>
      <c r="R134" s="153">
        <v>8.5603348730974993</v>
      </c>
      <c r="S134" s="153">
        <v>7.6812663123320997</v>
      </c>
      <c r="T134" s="153">
        <v>7.8603740873987</v>
      </c>
      <c r="U134" s="153">
        <v>7.1755723562823004</v>
      </c>
      <c r="V134" s="159">
        <v>7.4816918682455</v>
      </c>
      <c r="W134" s="159">
        <v>7.2313139738086996</v>
      </c>
      <c r="X134" s="160">
        <v>6.5969370439877997</v>
      </c>
      <c r="Y134" s="160">
        <v>6.3338516272802998</v>
      </c>
      <c r="Z134" s="153">
        <v>5.9918706879811001</v>
      </c>
      <c r="AA134" s="153">
        <v>5.7299086199474001</v>
      </c>
      <c r="AB134" s="153">
        <v>5.6078458464795</v>
      </c>
      <c r="AC134" s="153">
        <v>5.3447767635894001</v>
      </c>
      <c r="AD134" s="282">
        <v>4.7604540198637002</v>
      </c>
      <c r="AE134" s="295">
        <v>5.0084133575431</v>
      </c>
      <c r="AF134" s="284">
        <v>5.0047793575775996</v>
      </c>
      <c r="AG134" s="205"/>
      <c r="AH134" s="153"/>
      <c r="AI134" s="153"/>
      <c r="AJ134" s="153"/>
      <c r="AK134" s="153"/>
      <c r="AL134" s="153"/>
      <c r="AM134" s="153"/>
      <c r="AN134" s="153"/>
      <c r="AO134" s="153"/>
      <c r="AP134" s="153"/>
      <c r="AQ134" s="153"/>
      <c r="AR134" s="153"/>
      <c r="AS134" s="153"/>
      <c r="AT134" s="153"/>
      <c r="AU134" s="153"/>
      <c r="AV134" s="153"/>
      <c r="AW134" s="153"/>
      <c r="AX134" s="153"/>
      <c r="AY134" s="153"/>
      <c r="AZ134" s="153"/>
      <c r="BA134" s="153"/>
      <c r="BB134" s="153"/>
      <c r="BC134" s="153"/>
      <c r="BD134" s="153"/>
      <c r="BE134" s="153"/>
      <c r="BF134" s="153"/>
      <c r="BG134" s="153"/>
      <c r="BH134" s="153"/>
      <c r="BI134" s="153"/>
      <c r="BJ134" s="153"/>
      <c r="BK134" s="153"/>
      <c r="BL134" s="153"/>
      <c r="BM134" s="153"/>
      <c r="BN134" s="153"/>
      <c r="BO134" s="153"/>
      <c r="BP134" s="153"/>
      <c r="BQ134" s="153"/>
      <c r="BR134" s="153"/>
      <c r="BS134" s="153"/>
      <c r="BT134" s="153"/>
      <c r="BU134" s="153"/>
      <c r="BV134" s="153"/>
      <c r="BW134" s="153"/>
      <c r="BX134" s="153"/>
      <c r="BY134" s="153"/>
      <c r="BZ134" s="153"/>
      <c r="CA134" s="153"/>
      <c r="CB134" s="153"/>
      <c r="CC134" s="153"/>
      <c r="CD134" s="153"/>
      <c r="CE134" s="153"/>
      <c r="CF134" s="153"/>
      <c r="CG134" s="153"/>
      <c r="CH134" s="153"/>
      <c r="CI134" s="153"/>
      <c r="CJ134" s="153"/>
      <c r="CK134" s="153"/>
      <c r="CL134" s="153"/>
      <c r="CM134" s="153"/>
      <c r="CN134" s="153"/>
      <c r="CO134" s="153"/>
      <c r="CP134" s="153"/>
      <c r="CQ134" s="153"/>
      <c r="CR134" s="153"/>
      <c r="CS134" s="153"/>
      <c r="CT134" s="153"/>
      <c r="CU134" s="153"/>
      <c r="CV134" s="153"/>
      <c r="CW134" s="153"/>
      <c r="CX134" s="153"/>
      <c r="CY134" s="153"/>
      <c r="CZ134" s="153"/>
      <c r="DA134" s="153"/>
      <c r="DB134" s="153"/>
      <c r="DC134" s="153"/>
      <c r="DD134" s="153"/>
      <c r="DE134" s="153"/>
      <c r="DF134" s="176"/>
      <c r="DG134" s="177"/>
      <c r="DH134" s="7"/>
      <c r="DI134" s="7"/>
      <c r="DJ134" s="7"/>
      <c r="DK134" s="7"/>
      <c r="DL134" s="7"/>
      <c r="DM134" s="7"/>
      <c r="DN134" s="7"/>
      <c r="DO134" s="7"/>
      <c r="DP134" s="7"/>
      <c r="DQ134" s="7"/>
      <c r="DR134" s="7"/>
      <c r="DS134" s="7"/>
      <c r="DT134" s="7"/>
      <c r="DU134" s="7"/>
    </row>
    <row r="135" spans="1:125" x14ac:dyDescent="0.25">
      <c r="A135" s="142" t="s">
        <v>242</v>
      </c>
      <c r="B135" s="143">
        <v>333287557</v>
      </c>
      <c r="C135" s="144">
        <v>20.0704646358028</v>
      </c>
      <c r="D135" s="145">
        <v>0.30730000000000002</v>
      </c>
      <c r="E135" s="146">
        <v>0.48032883378112384</v>
      </c>
      <c r="F135" s="146">
        <v>0.51316289443128504</v>
      </c>
      <c r="G135" s="147">
        <v>58623.18791330712</v>
      </c>
      <c r="H135" s="147">
        <v>4943</v>
      </c>
      <c r="I135" s="148"/>
      <c r="J135" s="158">
        <v>21.026758344889998</v>
      </c>
      <c r="K135" s="158">
        <v>20.635537152903002</v>
      </c>
      <c r="L135" s="158">
        <v>19.920102044421998</v>
      </c>
      <c r="M135" s="158">
        <v>19.974981884959</v>
      </c>
      <c r="N135" s="158">
        <v>20.101163933611002</v>
      </c>
      <c r="O135" s="158">
        <v>19.952220192974</v>
      </c>
      <c r="P135" s="158">
        <v>19.442125029507999</v>
      </c>
      <c r="Q135" s="158">
        <v>19.538362940129002</v>
      </c>
      <c r="R135" s="153">
        <v>18.754736575422001</v>
      </c>
      <c r="S135" s="153">
        <v>17.229415951610001</v>
      </c>
      <c r="T135" s="153">
        <v>17.891227328216999</v>
      </c>
      <c r="U135" s="153">
        <v>17.065099921177001</v>
      </c>
      <c r="V135" s="159">
        <v>16.239019455152999</v>
      </c>
      <c r="W135" s="159">
        <v>16.559978110176001</v>
      </c>
      <c r="X135" s="160">
        <v>16.506406543642999</v>
      </c>
      <c r="Y135" s="160">
        <v>16.045924113491999</v>
      </c>
      <c r="Z135" s="153">
        <v>15.609774101266</v>
      </c>
      <c r="AA135" s="153">
        <v>15.285850902353999</v>
      </c>
      <c r="AB135" s="153">
        <v>15.661228228935</v>
      </c>
      <c r="AC135" s="153">
        <v>15.092902624544999</v>
      </c>
      <c r="AD135" s="282">
        <v>13.477086409535</v>
      </c>
      <c r="AE135" s="295">
        <v>14.28734669762</v>
      </c>
      <c r="AF135" s="284">
        <v>14.439328342701</v>
      </c>
      <c r="AG135" s="205"/>
      <c r="AH135" s="153"/>
      <c r="AI135" s="153"/>
      <c r="AJ135" s="153"/>
      <c r="AK135" s="153"/>
      <c r="AL135" s="153"/>
      <c r="AM135" s="153"/>
      <c r="AN135" s="153"/>
      <c r="AO135" s="153"/>
      <c r="AP135" s="153"/>
      <c r="AQ135" s="153"/>
      <c r="AR135" s="153"/>
      <c r="AS135" s="153"/>
      <c r="AT135" s="153"/>
      <c r="AU135" s="153"/>
      <c r="AV135" s="153"/>
      <c r="AW135" s="153"/>
      <c r="AX135" s="153"/>
      <c r="AY135" s="153"/>
      <c r="AZ135" s="153"/>
      <c r="BA135" s="153"/>
      <c r="BB135" s="153"/>
      <c r="BC135" s="153"/>
      <c r="BD135" s="153"/>
      <c r="BE135" s="153"/>
      <c r="BF135" s="153"/>
      <c r="BG135" s="153"/>
      <c r="BH135" s="153"/>
      <c r="BI135" s="153"/>
      <c r="BJ135" s="153"/>
      <c r="BK135" s="153"/>
      <c r="BL135" s="153"/>
      <c r="BM135" s="153"/>
      <c r="BN135" s="153"/>
      <c r="BO135" s="153"/>
      <c r="BP135" s="153"/>
      <c r="BQ135" s="153"/>
      <c r="BR135" s="153"/>
      <c r="BS135" s="153"/>
      <c r="BT135" s="153"/>
      <c r="BU135" s="153"/>
      <c r="BV135" s="153"/>
      <c r="BW135" s="153"/>
      <c r="BX135" s="153"/>
      <c r="BY135" s="153"/>
      <c r="BZ135" s="153"/>
      <c r="CA135" s="153"/>
      <c r="CB135" s="153"/>
      <c r="CC135" s="153"/>
      <c r="CD135" s="153"/>
      <c r="CE135" s="153"/>
      <c r="CF135" s="153"/>
      <c r="CG135" s="153"/>
      <c r="CH135" s="153"/>
      <c r="CI135" s="153"/>
      <c r="CJ135" s="153"/>
      <c r="CK135" s="153"/>
      <c r="CL135" s="153"/>
      <c r="CM135" s="153"/>
      <c r="CN135" s="153"/>
      <c r="CO135" s="153"/>
      <c r="CP135" s="153"/>
      <c r="CQ135" s="153"/>
      <c r="CR135" s="153"/>
      <c r="CS135" s="153"/>
      <c r="CT135" s="153"/>
      <c r="CU135" s="153"/>
      <c r="CV135" s="153"/>
      <c r="CW135" s="153"/>
      <c r="CX135" s="153"/>
      <c r="CY135" s="153"/>
      <c r="CZ135" s="153"/>
      <c r="DA135" s="153"/>
      <c r="DB135" s="153"/>
      <c r="DC135" s="153"/>
      <c r="DD135" s="153"/>
      <c r="DE135" s="153"/>
      <c r="DF135" s="176"/>
      <c r="DG135" s="177"/>
      <c r="DH135" s="7"/>
      <c r="DI135" s="7"/>
      <c r="DJ135" s="7"/>
      <c r="DK135" s="7"/>
      <c r="DL135" s="7"/>
      <c r="DM135" s="7"/>
      <c r="DN135" s="7"/>
      <c r="DO135" s="7"/>
      <c r="DP135" s="7"/>
      <c r="DQ135" s="7"/>
      <c r="DR135" s="7"/>
      <c r="DS135" s="7"/>
      <c r="DT135" s="7"/>
      <c r="DU135" s="7"/>
    </row>
    <row r="136" spans="1:125" x14ac:dyDescent="0.25">
      <c r="A136" s="142" t="s">
        <v>145</v>
      </c>
      <c r="B136" s="143">
        <v>3422794</v>
      </c>
      <c r="C136" s="144">
        <v>1.5814040158485401</v>
      </c>
      <c r="D136" s="145">
        <v>0.69030000000000002</v>
      </c>
      <c r="E136" s="163"/>
      <c r="F136" s="146"/>
      <c r="G136" s="147">
        <v>20730.143222790342</v>
      </c>
      <c r="H136" s="147"/>
      <c r="I136" s="148"/>
      <c r="J136" s="149">
        <v>1.6641387469629001</v>
      </c>
      <c r="K136" s="149">
        <v>1.5014932487801</v>
      </c>
      <c r="L136" s="149">
        <v>1.377965211846</v>
      </c>
      <c r="M136" s="149">
        <v>1.3749270390013999</v>
      </c>
      <c r="N136" s="149">
        <v>1.7213521418904001</v>
      </c>
      <c r="O136" s="149">
        <v>1.6597896444049001</v>
      </c>
      <c r="P136" s="149">
        <v>1.9327270816947</v>
      </c>
      <c r="Q136" s="149">
        <v>1.7895126891925</v>
      </c>
      <c r="R136" s="150">
        <v>2.3477442690230999</v>
      </c>
      <c r="S136" s="150">
        <v>2.3155777489807998</v>
      </c>
      <c r="T136" s="150">
        <v>1.9004956701158</v>
      </c>
      <c r="U136" s="150">
        <v>2.2868466281875</v>
      </c>
      <c r="V136" s="151">
        <v>2.5959300882909</v>
      </c>
      <c r="W136" s="151">
        <v>2.2288386658806001</v>
      </c>
      <c r="X136" s="152">
        <v>1.9479709420957001</v>
      </c>
      <c r="Y136" s="152">
        <v>1.9923963212943001</v>
      </c>
      <c r="Z136" s="153">
        <v>1.9557133572486001</v>
      </c>
      <c r="AA136" s="153">
        <v>1.8343928880831</v>
      </c>
      <c r="AB136" s="153">
        <v>1.9689723607217999</v>
      </c>
      <c r="AC136" s="153">
        <v>2.0440648510828998</v>
      </c>
      <c r="AD136" s="282">
        <v>1.9733848828241001</v>
      </c>
      <c r="AE136" s="295">
        <v>2.433795802353</v>
      </c>
      <c r="AF136" s="284">
        <v>2.4279490155924002</v>
      </c>
      <c r="AG136" s="205"/>
      <c r="AH136" s="153"/>
      <c r="AI136" s="153"/>
      <c r="AJ136" s="153"/>
      <c r="AK136" s="153"/>
      <c r="AL136" s="153"/>
      <c r="AM136" s="153"/>
      <c r="AN136" s="153"/>
      <c r="AO136" s="153"/>
      <c r="AP136" s="153"/>
      <c r="AQ136" s="153"/>
      <c r="AR136" s="153"/>
      <c r="AS136" s="153"/>
      <c r="AT136" s="153"/>
      <c r="AU136" s="153"/>
      <c r="AV136" s="153"/>
      <c r="AW136" s="153"/>
      <c r="AX136" s="153"/>
      <c r="AY136" s="153"/>
      <c r="AZ136" s="153"/>
      <c r="BA136" s="153"/>
      <c r="BB136" s="153"/>
      <c r="BC136" s="153"/>
      <c r="BD136" s="153"/>
      <c r="BE136" s="153"/>
      <c r="BF136" s="153"/>
      <c r="BG136" s="153"/>
      <c r="BH136" s="153"/>
      <c r="BI136" s="153"/>
      <c r="BJ136" s="153"/>
      <c r="BK136" s="153"/>
      <c r="BL136" s="153"/>
      <c r="BM136" s="153"/>
      <c r="BN136" s="153"/>
      <c r="BO136" s="153"/>
      <c r="BP136" s="153"/>
      <c r="BQ136" s="153"/>
      <c r="BR136" s="153"/>
      <c r="BS136" s="153"/>
      <c r="BT136" s="153"/>
      <c r="BU136" s="153"/>
      <c r="BV136" s="153"/>
      <c r="BW136" s="153"/>
      <c r="BX136" s="153"/>
      <c r="BY136" s="153"/>
      <c r="BZ136" s="153"/>
      <c r="CA136" s="153"/>
      <c r="CB136" s="153"/>
      <c r="CC136" s="153"/>
      <c r="CD136" s="153"/>
      <c r="CE136" s="153"/>
      <c r="CF136" s="153"/>
      <c r="CG136" s="153"/>
      <c r="CH136" s="153"/>
      <c r="CI136" s="153"/>
      <c r="CJ136" s="153"/>
      <c r="CK136" s="153"/>
      <c r="CL136" s="153"/>
      <c r="CM136" s="153"/>
      <c r="CN136" s="153"/>
      <c r="CO136" s="153"/>
      <c r="CP136" s="153"/>
      <c r="CQ136" s="153"/>
      <c r="CR136" s="153"/>
      <c r="CS136" s="153"/>
      <c r="CT136" s="153"/>
      <c r="CU136" s="153"/>
      <c r="CV136" s="153"/>
      <c r="CW136" s="153"/>
      <c r="CX136" s="153"/>
      <c r="CY136" s="153"/>
      <c r="CZ136" s="153"/>
      <c r="DA136" s="153"/>
      <c r="DB136" s="153"/>
      <c r="DC136" s="153"/>
      <c r="DD136" s="153"/>
      <c r="DE136" s="153"/>
      <c r="DF136" s="176"/>
      <c r="DG136" s="177"/>
      <c r="DH136" s="7"/>
      <c r="DI136" s="7"/>
      <c r="DJ136" s="7"/>
      <c r="DK136" s="7"/>
      <c r="DL136" s="7"/>
      <c r="DM136" s="7"/>
      <c r="DN136" s="7"/>
      <c r="DO136" s="7"/>
      <c r="DP136" s="7"/>
      <c r="DQ136" s="7"/>
      <c r="DR136" s="7"/>
      <c r="DS136" s="7"/>
      <c r="DT136" s="7"/>
      <c r="DU136" s="7"/>
    </row>
    <row r="137" spans="1:125" x14ac:dyDescent="0.25">
      <c r="A137" s="142" t="s">
        <v>189</v>
      </c>
      <c r="B137" s="143">
        <v>35648100</v>
      </c>
      <c r="C137" s="144">
        <v>5.1540730674075501</v>
      </c>
      <c r="D137" s="145">
        <v>0.29799999999999999</v>
      </c>
      <c r="E137" s="164">
        <v>0</v>
      </c>
      <c r="F137" s="164">
        <v>0</v>
      </c>
      <c r="G137" s="147">
        <v>6114.0757248598147</v>
      </c>
      <c r="H137" s="147"/>
      <c r="I137" s="148"/>
      <c r="J137" s="158">
        <v>5.1200190843803002</v>
      </c>
      <c r="K137" s="158">
        <v>5.0931209136947002</v>
      </c>
      <c r="L137" s="158">
        <v>5.1879660114085997</v>
      </c>
      <c r="M137" s="158">
        <v>4.8253946179008</v>
      </c>
      <c r="N137" s="158">
        <v>4.8867035725647003</v>
      </c>
      <c r="O137" s="158">
        <v>4.5806042865913996</v>
      </c>
      <c r="P137" s="158">
        <v>4.8410116808577</v>
      </c>
      <c r="Q137" s="158">
        <v>4.6403517614309999</v>
      </c>
      <c r="R137" s="153">
        <v>4.7865489240781001</v>
      </c>
      <c r="S137" s="153">
        <v>4.2747090470408002</v>
      </c>
      <c r="T137" s="153">
        <v>4.5857246524333002</v>
      </c>
      <c r="U137" s="153">
        <v>4.6057213901185001</v>
      </c>
      <c r="V137" s="159">
        <v>4.0306343854576001</v>
      </c>
      <c r="W137" s="159">
        <v>3.9126878459348999</v>
      </c>
      <c r="X137" s="160">
        <v>3.6047507983903002</v>
      </c>
      <c r="Y137" s="160">
        <v>3.3795108068341002</v>
      </c>
      <c r="Z137" s="153">
        <v>3.5281429790505001</v>
      </c>
      <c r="AA137" s="153">
        <v>3.6028370856856</v>
      </c>
      <c r="AB137" s="153">
        <v>3.6598534954137998</v>
      </c>
      <c r="AC137" s="153">
        <v>3.7549904730821</v>
      </c>
      <c r="AD137" s="282">
        <v>3.6186030647219001</v>
      </c>
      <c r="AE137" s="295">
        <v>3.7954297539351001</v>
      </c>
      <c r="AF137" s="284">
        <v>3.8897263567031999</v>
      </c>
      <c r="AG137" s="205"/>
      <c r="AH137" s="153"/>
      <c r="AI137" s="153"/>
      <c r="AJ137" s="153"/>
      <c r="AK137" s="153"/>
      <c r="AL137" s="153"/>
      <c r="AM137" s="153"/>
      <c r="AN137" s="153"/>
      <c r="AO137" s="153"/>
      <c r="AP137" s="153"/>
      <c r="AQ137" s="153"/>
      <c r="AR137" s="153"/>
      <c r="AS137" s="153"/>
      <c r="AT137" s="153"/>
      <c r="AU137" s="153"/>
      <c r="AV137" s="153"/>
      <c r="AW137" s="153"/>
      <c r="AX137" s="153"/>
      <c r="AY137" s="153"/>
      <c r="AZ137" s="153"/>
      <c r="BA137" s="153"/>
      <c r="BB137" s="153"/>
      <c r="BC137" s="153"/>
      <c r="BD137" s="153"/>
      <c r="BE137" s="153"/>
      <c r="BF137" s="153"/>
      <c r="BG137" s="153"/>
      <c r="BH137" s="153"/>
      <c r="BI137" s="153"/>
      <c r="BJ137" s="153"/>
      <c r="BK137" s="153"/>
      <c r="BL137" s="153"/>
      <c r="BM137" s="153"/>
      <c r="BN137" s="153"/>
      <c r="BO137" s="153"/>
      <c r="BP137" s="153"/>
      <c r="BQ137" s="153"/>
      <c r="BR137" s="153"/>
      <c r="BS137" s="153"/>
      <c r="BT137" s="153"/>
      <c r="BU137" s="153"/>
      <c r="BV137" s="153"/>
      <c r="BW137" s="153"/>
      <c r="BX137" s="153"/>
      <c r="BY137" s="153"/>
      <c r="BZ137" s="153"/>
      <c r="CA137" s="153"/>
      <c r="CB137" s="153"/>
      <c r="CC137" s="153"/>
      <c r="CD137" s="153"/>
      <c r="CE137" s="153"/>
      <c r="CF137" s="153"/>
      <c r="CG137" s="153"/>
      <c r="CH137" s="153"/>
      <c r="CI137" s="153"/>
      <c r="CJ137" s="153"/>
      <c r="CK137" s="153"/>
      <c r="CL137" s="153"/>
      <c r="CM137" s="153"/>
      <c r="CN137" s="153"/>
      <c r="CO137" s="153"/>
      <c r="CP137" s="153"/>
      <c r="CQ137" s="153"/>
      <c r="CR137" s="153"/>
      <c r="CS137" s="153"/>
      <c r="CT137" s="153"/>
      <c r="CU137" s="153"/>
      <c r="CV137" s="153"/>
      <c r="CW137" s="153"/>
      <c r="CX137" s="153"/>
      <c r="CY137" s="153"/>
      <c r="CZ137" s="153"/>
      <c r="DA137" s="153"/>
      <c r="DB137" s="153"/>
      <c r="DC137" s="153"/>
      <c r="DD137" s="153"/>
      <c r="DE137" s="153"/>
      <c r="DF137" s="176"/>
      <c r="DG137" s="177"/>
      <c r="DH137" s="7"/>
      <c r="DI137" s="7"/>
      <c r="DJ137" s="7"/>
      <c r="DK137" s="7"/>
      <c r="DL137" s="7"/>
      <c r="DM137" s="7"/>
      <c r="DN137" s="7"/>
      <c r="DO137" s="7"/>
      <c r="DP137" s="7"/>
      <c r="DQ137" s="7"/>
      <c r="DR137" s="7"/>
      <c r="DS137" s="7"/>
      <c r="DT137" s="7"/>
      <c r="DU137" s="7"/>
    </row>
    <row r="138" spans="1:125" x14ac:dyDescent="0.25">
      <c r="A138" s="142" t="s">
        <v>190</v>
      </c>
      <c r="B138" s="143">
        <v>28301696</v>
      </c>
      <c r="C138" s="144">
        <v>5.3325643282629596</v>
      </c>
      <c r="D138" s="145">
        <v>0.14249999999999999</v>
      </c>
      <c r="E138" s="163"/>
      <c r="F138" s="146"/>
      <c r="G138" s="147">
        <v>18139.886873230447</v>
      </c>
      <c r="H138" s="147"/>
      <c r="I138" s="148"/>
      <c r="J138" s="158">
        <v>5.6119328421591996</v>
      </c>
      <c r="K138" s="158">
        <v>5.7176857215963004</v>
      </c>
      <c r="L138" s="158">
        <v>5.8013586665307999</v>
      </c>
      <c r="M138" s="158">
        <v>5.5134687754789002</v>
      </c>
      <c r="N138" s="158">
        <v>5.6744227584336002</v>
      </c>
      <c r="O138" s="158">
        <v>5.8099164989516998</v>
      </c>
      <c r="P138" s="158">
        <v>5.6746135122709003</v>
      </c>
      <c r="Q138" s="158">
        <v>5.4821369034672003</v>
      </c>
      <c r="R138" s="153">
        <v>5.6953095705339001</v>
      </c>
      <c r="S138" s="153">
        <v>5.6528670309141003</v>
      </c>
      <c r="T138" s="153">
        <v>5.9558375399457004</v>
      </c>
      <c r="U138" s="153">
        <v>5.736493037162</v>
      </c>
      <c r="V138" s="159">
        <v>6.3896686916006997</v>
      </c>
      <c r="W138" s="159">
        <v>6.2704384027093001</v>
      </c>
      <c r="X138" s="160">
        <v>6.1367766749649002</v>
      </c>
      <c r="Y138" s="160">
        <v>5.5239676735987997</v>
      </c>
      <c r="Z138" s="153">
        <v>5.0329399323935</v>
      </c>
      <c r="AA138" s="153">
        <v>4.6222571682895</v>
      </c>
      <c r="AB138" s="153">
        <v>4.2386847453743002</v>
      </c>
      <c r="AC138" s="153">
        <v>3.4830403202808999</v>
      </c>
      <c r="AD138" s="282">
        <v>2.3454728561502001</v>
      </c>
      <c r="AE138" s="295">
        <v>2.6294064437754998</v>
      </c>
      <c r="AF138" s="284">
        <v>2.8559413990652001</v>
      </c>
      <c r="AG138" s="205"/>
      <c r="AH138" s="153"/>
      <c r="AI138" s="153"/>
      <c r="AJ138" s="153"/>
      <c r="AK138" s="153"/>
      <c r="AL138" s="153"/>
      <c r="AM138" s="153"/>
      <c r="AN138" s="153"/>
      <c r="AO138" s="153"/>
      <c r="AP138" s="153"/>
      <c r="AQ138" s="153"/>
      <c r="AR138" s="153"/>
      <c r="AS138" s="153"/>
      <c r="AT138" s="153"/>
      <c r="AU138" s="153"/>
      <c r="AV138" s="153"/>
      <c r="AW138" s="153"/>
      <c r="AX138" s="153"/>
      <c r="AY138" s="153"/>
      <c r="AZ138" s="153"/>
      <c r="BA138" s="153"/>
      <c r="BB138" s="153"/>
      <c r="BC138" s="153"/>
      <c r="BD138" s="153"/>
      <c r="BE138" s="153"/>
      <c r="BF138" s="153"/>
      <c r="BG138" s="153"/>
      <c r="BH138" s="153"/>
      <c r="BI138" s="153"/>
      <c r="BJ138" s="153"/>
      <c r="BK138" s="153"/>
      <c r="BL138" s="153"/>
      <c r="BM138" s="153"/>
      <c r="BN138" s="153"/>
      <c r="BO138" s="153"/>
      <c r="BP138" s="153"/>
      <c r="BQ138" s="153"/>
      <c r="BR138" s="153"/>
      <c r="BS138" s="153"/>
      <c r="BT138" s="153"/>
      <c r="BU138" s="153"/>
      <c r="BV138" s="153"/>
      <c r="BW138" s="153"/>
      <c r="BX138" s="153"/>
      <c r="BY138" s="153"/>
      <c r="BZ138" s="153"/>
      <c r="CA138" s="153"/>
      <c r="CB138" s="153"/>
      <c r="CC138" s="153"/>
      <c r="CD138" s="153"/>
      <c r="CE138" s="153"/>
      <c r="CF138" s="153"/>
      <c r="CG138" s="153"/>
      <c r="CH138" s="153"/>
      <c r="CI138" s="153"/>
      <c r="CJ138" s="153"/>
      <c r="CK138" s="153"/>
      <c r="CL138" s="153"/>
      <c r="CM138" s="153"/>
      <c r="CN138" s="153"/>
      <c r="CO138" s="153"/>
      <c r="CP138" s="153"/>
      <c r="CQ138" s="153"/>
      <c r="CR138" s="153"/>
      <c r="CS138" s="153"/>
      <c r="CT138" s="153"/>
      <c r="CU138" s="153"/>
      <c r="CV138" s="153"/>
      <c r="CW138" s="153"/>
      <c r="CX138" s="153"/>
      <c r="CY138" s="153"/>
      <c r="CZ138" s="153"/>
      <c r="DA138" s="153"/>
      <c r="DB138" s="153"/>
      <c r="DC138" s="153"/>
      <c r="DD138" s="153"/>
      <c r="DE138" s="153"/>
      <c r="DF138" s="176"/>
      <c r="DG138" s="177"/>
      <c r="DH138" s="7"/>
      <c r="DI138" s="7"/>
      <c r="DJ138" s="7"/>
      <c r="DK138" s="7"/>
      <c r="DL138" s="7"/>
      <c r="DM138" s="7"/>
      <c r="DN138" s="7"/>
      <c r="DO138" s="7"/>
      <c r="DP138" s="7"/>
      <c r="DQ138" s="7"/>
      <c r="DR138" s="7"/>
      <c r="DS138" s="7"/>
      <c r="DT138" s="7"/>
      <c r="DU138" s="7"/>
    </row>
    <row r="139" spans="1:125" x14ac:dyDescent="0.25">
      <c r="A139" s="142" t="s">
        <v>109</v>
      </c>
      <c r="B139" s="143">
        <v>98186856</v>
      </c>
      <c r="C139" s="144">
        <v>0.44800029827865301</v>
      </c>
      <c r="D139" s="145">
        <v>0.32129999999999997</v>
      </c>
      <c r="E139" s="146"/>
      <c r="F139" s="146"/>
      <c r="G139" s="147">
        <v>8248.5519922003696</v>
      </c>
      <c r="H139" s="302">
        <v>1</v>
      </c>
      <c r="I139" s="148"/>
      <c r="J139" s="149">
        <v>0.70447028674468004</v>
      </c>
      <c r="K139" s="149">
        <v>0.76550677466770001</v>
      </c>
      <c r="L139" s="149">
        <v>0.89191326788172998</v>
      </c>
      <c r="M139" s="149">
        <v>0.93848938874304</v>
      </c>
      <c r="N139" s="149">
        <v>1.1007464256449</v>
      </c>
      <c r="O139" s="149">
        <v>1.1927135064926999</v>
      </c>
      <c r="P139" s="149">
        <v>1.2122628117873999</v>
      </c>
      <c r="Q139" s="149">
        <v>1.3308159481774999</v>
      </c>
      <c r="R139" s="150">
        <v>1.4505370583856001</v>
      </c>
      <c r="S139" s="150">
        <v>1.6079948403482001</v>
      </c>
      <c r="T139" s="150">
        <v>1.7718407168510999</v>
      </c>
      <c r="U139" s="150">
        <v>1.7561762335424</v>
      </c>
      <c r="V139" s="151">
        <v>1.7332524796388</v>
      </c>
      <c r="W139" s="151">
        <v>1.7902067558862</v>
      </c>
      <c r="X139" s="152">
        <v>1.9408674532820001</v>
      </c>
      <c r="Y139" s="152">
        <v>2.1535149431429002</v>
      </c>
      <c r="Z139" s="153">
        <v>2.3684749266643998</v>
      </c>
      <c r="AA139" s="153">
        <v>2.4045109861661</v>
      </c>
      <c r="AB139" s="153">
        <v>2.9260936735412999</v>
      </c>
      <c r="AC139" s="153">
        <v>3.4241943857508002</v>
      </c>
      <c r="AD139" s="282">
        <v>3.4890579130064001</v>
      </c>
      <c r="AE139" s="295">
        <v>3.4012552820883002</v>
      </c>
      <c r="AF139" s="284">
        <v>3.2726744266832002</v>
      </c>
      <c r="AG139" s="205"/>
      <c r="AH139" s="153"/>
      <c r="AI139" s="153"/>
      <c r="AJ139" s="153"/>
      <c r="AK139" s="153"/>
      <c r="AL139" s="153"/>
      <c r="AM139" s="153"/>
      <c r="AN139" s="153"/>
      <c r="AO139" s="153"/>
      <c r="AP139" s="153"/>
      <c r="AQ139" s="153"/>
      <c r="AR139" s="153"/>
      <c r="AS139" s="153"/>
      <c r="AT139" s="153"/>
      <c r="AU139" s="153"/>
      <c r="AV139" s="153"/>
      <c r="AW139" s="153"/>
      <c r="AX139" s="153"/>
      <c r="AY139" s="153"/>
      <c r="AZ139" s="153"/>
      <c r="BA139" s="153"/>
      <c r="BB139" s="153"/>
      <c r="BC139" s="153"/>
      <c r="BD139" s="153"/>
      <c r="BE139" s="153"/>
      <c r="BF139" s="153"/>
      <c r="BG139" s="153"/>
      <c r="BH139" s="153"/>
      <c r="BI139" s="153"/>
      <c r="BJ139" s="153"/>
      <c r="BK139" s="153"/>
      <c r="BL139" s="153"/>
      <c r="BM139" s="153"/>
      <c r="BN139" s="153"/>
      <c r="BO139" s="153"/>
      <c r="BP139" s="153"/>
      <c r="BQ139" s="153"/>
      <c r="BR139" s="153"/>
      <c r="BS139" s="153"/>
      <c r="BT139" s="153"/>
      <c r="BU139" s="153"/>
      <c r="BV139" s="153"/>
      <c r="BW139" s="153"/>
      <c r="BX139" s="153"/>
      <c r="BY139" s="153"/>
      <c r="BZ139" s="153"/>
      <c r="CA139" s="153"/>
      <c r="CB139" s="153"/>
      <c r="CC139" s="153"/>
      <c r="CD139" s="153"/>
      <c r="CE139" s="153"/>
      <c r="CF139" s="153"/>
      <c r="CG139" s="153"/>
      <c r="CH139" s="153"/>
      <c r="CI139" s="153"/>
      <c r="CJ139" s="153"/>
      <c r="CK139" s="153"/>
      <c r="CL139" s="153"/>
      <c r="CM139" s="153"/>
      <c r="CN139" s="153"/>
      <c r="CO139" s="153"/>
      <c r="CP139" s="153"/>
      <c r="CQ139" s="153"/>
      <c r="CR139" s="153"/>
      <c r="CS139" s="153"/>
      <c r="CT139" s="153"/>
      <c r="CU139" s="153"/>
      <c r="CV139" s="153"/>
      <c r="CW139" s="153"/>
      <c r="CX139" s="153"/>
      <c r="CY139" s="153"/>
      <c r="CZ139" s="153"/>
      <c r="DA139" s="153"/>
      <c r="DB139" s="153"/>
      <c r="DC139" s="153"/>
      <c r="DD139" s="153"/>
      <c r="DE139" s="153"/>
      <c r="DF139" s="176"/>
      <c r="DG139" s="177"/>
      <c r="DH139" s="7"/>
      <c r="DI139" s="7"/>
      <c r="DJ139" s="7"/>
      <c r="DK139" s="7"/>
      <c r="DL139" s="7"/>
      <c r="DM139" s="7"/>
      <c r="DN139" s="7"/>
      <c r="DO139" s="7"/>
      <c r="DP139" s="7"/>
      <c r="DQ139" s="7"/>
      <c r="DR139" s="7"/>
      <c r="DS139" s="7"/>
      <c r="DT139" s="7"/>
      <c r="DU139" s="7"/>
    </row>
    <row r="140" spans="1:125" x14ac:dyDescent="0.25">
      <c r="A140" s="142" t="s">
        <v>100</v>
      </c>
      <c r="B140" s="143">
        <v>593149</v>
      </c>
      <c r="C140" s="144">
        <v>0.20676126316509902</v>
      </c>
      <c r="D140" s="145">
        <v>1.2000000000000028E-2</v>
      </c>
      <c r="E140" s="146"/>
      <c r="F140" s="146"/>
      <c r="G140" s="147">
        <v>6539.5297970687734</v>
      </c>
      <c r="H140" s="147"/>
      <c r="I140" s="148"/>
      <c r="J140" s="149">
        <v>0.66555227878628997</v>
      </c>
      <c r="K140" s="149">
        <v>0.74068574104295004</v>
      </c>
      <c r="L140" s="149">
        <v>0.80180190595462997</v>
      </c>
      <c r="M140" s="149">
        <v>0.78777685972530997</v>
      </c>
      <c r="N140" s="149">
        <v>0.84054080014901</v>
      </c>
      <c r="O140" s="149">
        <v>1.2878956998913</v>
      </c>
      <c r="P140" s="149">
        <v>1.3912914709254001</v>
      </c>
      <c r="Q140" s="149">
        <v>1.5544367354324</v>
      </c>
      <c r="R140" s="150">
        <v>1.4924250340412</v>
      </c>
      <c r="S140" s="150">
        <v>1.4128261546237999</v>
      </c>
      <c r="T140" s="150">
        <v>1.5073712296331001</v>
      </c>
      <c r="U140" s="150">
        <v>1.7076734742699999</v>
      </c>
      <c r="V140" s="151">
        <v>1.4603692820081999</v>
      </c>
      <c r="W140" s="151">
        <v>1.400072324283</v>
      </c>
      <c r="X140" s="152">
        <v>1.4805635783141999</v>
      </c>
      <c r="Y140" s="152">
        <v>1.4804715819145</v>
      </c>
      <c r="Z140" s="153">
        <v>1.4862765627981001</v>
      </c>
      <c r="AA140" s="153">
        <v>1.534939386165</v>
      </c>
      <c r="AB140" s="153">
        <v>1.5411974412939</v>
      </c>
      <c r="AC140" s="153">
        <v>1.5736742724152</v>
      </c>
      <c r="AD140" s="282">
        <v>1.5770448881090999</v>
      </c>
      <c r="AE140" s="295">
        <v>1.6868582144755999</v>
      </c>
      <c r="AF140" s="284">
        <v>1.7439929438013999</v>
      </c>
      <c r="AG140" s="205"/>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3"/>
      <c r="BR140" s="153"/>
      <c r="BS140" s="153"/>
      <c r="BT140" s="153"/>
      <c r="BU140" s="153"/>
      <c r="BV140" s="153"/>
      <c r="BW140" s="153"/>
      <c r="BX140" s="153"/>
      <c r="BY140" s="153"/>
      <c r="BZ140" s="153"/>
      <c r="CA140" s="153"/>
      <c r="CB140" s="153"/>
      <c r="CC140" s="153"/>
      <c r="CD140" s="153"/>
      <c r="CE140" s="153"/>
      <c r="CF140" s="153"/>
      <c r="CG140" s="153"/>
      <c r="CH140" s="153"/>
      <c r="CI140" s="153"/>
      <c r="CJ140" s="153"/>
      <c r="CK140" s="153"/>
      <c r="CL140" s="153"/>
      <c r="CM140" s="153"/>
      <c r="CN140" s="153"/>
      <c r="CO140" s="153"/>
      <c r="CP140" s="153"/>
      <c r="CQ140" s="153"/>
      <c r="CR140" s="153"/>
      <c r="CS140" s="153"/>
      <c r="CT140" s="153"/>
      <c r="CU140" s="153"/>
      <c r="CV140" s="153"/>
      <c r="CW140" s="153"/>
      <c r="CX140" s="153"/>
      <c r="CY140" s="153"/>
      <c r="CZ140" s="153"/>
      <c r="DA140" s="153"/>
      <c r="DB140" s="153"/>
      <c r="DC140" s="153"/>
      <c r="DD140" s="153"/>
      <c r="DE140" s="153"/>
      <c r="DF140" s="176"/>
      <c r="DG140" s="176"/>
      <c r="DH140" s="7"/>
      <c r="DI140" s="7"/>
      <c r="DJ140" s="7"/>
      <c r="DK140" s="7"/>
      <c r="DL140" s="7"/>
      <c r="DM140" s="7"/>
      <c r="DN140" s="7"/>
      <c r="DO140" s="7"/>
      <c r="DP140" s="7"/>
      <c r="DQ140" s="7"/>
      <c r="DR140" s="7"/>
      <c r="DS140" s="7"/>
      <c r="DT140" s="7"/>
      <c r="DU140" s="7"/>
    </row>
    <row r="141" spans="1:125" x14ac:dyDescent="0.25">
      <c r="A141" s="142" t="s">
        <v>194</v>
      </c>
      <c r="B141" s="143">
        <v>304557</v>
      </c>
      <c r="C141" s="144">
        <v>2.2410998814097698</v>
      </c>
      <c r="D141" s="145">
        <v>6.8999999999999773E-3</v>
      </c>
      <c r="E141" s="146"/>
      <c r="F141" s="146"/>
      <c r="G141" s="167"/>
      <c r="H141" s="147"/>
      <c r="I141" s="148"/>
      <c r="J141" s="158">
        <v>0.99511776987895995</v>
      </c>
      <c r="K141" s="158">
        <v>0.97305131367647002</v>
      </c>
      <c r="L141" s="158">
        <v>0.86102820912538003</v>
      </c>
      <c r="M141" s="158">
        <v>1.0319329809666999</v>
      </c>
      <c r="N141" s="158">
        <v>0.96567281842106001</v>
      </c>
      <c r="O141" s="158">
        <v>0.92056167650422005</v>
      </c>
      <c r="P141" s="158">
        <v>0.85225516037603999</v>
      </c>
      <c r="Q141" s="158">
        <v>0.97732040468132997</v>
      </c>
      <c r="R141" s="153">
        <v>1.00495547182</v>
      </c>
      <c r="S141" s="153">
        <v>1.3350449049457001</v>
      </c>
      <c r="T141" s="153">
        <v>1.3215117668072001</v>
      </c>
      <c r="U141" s="153">
        <v>1.3992705429272001</v>
      </c>
      <c r="V141" s="159">
        <v>1.1501360717632001</v>
      </c>
      <c r="W141" s="159">
        <v>1.1882291778456999</v>
      </c>
      <c r="X141" s="160">
        <v>1.2085142900889001</v>
      </c>
      <c r="Y141" s="160">
        <v>1.1652220677437</v>
      </c>
      <c r="Z141" s="153">
        <v>1.2730641219823999</v>
      </c>
      <c r="AA141" s="153">
        <v>1.2183435900379</v>
      </c>
      <c r="AB141" s="153">
        <v>1.204879401146</v>
      </c>
      <c r="AC141" s="153">
        <v>1.1815515877595</v>
      </c>
      <c r="AD141" s="282">
        <v>1.1439100182890001</v>
      </c>
      <c r="AE141" s="295">
        <v>1.1386437686966</v>
      </c>
      <c r="AF141" s="284">
        <v>1.1115738176815999</v>
      </c>
      <c r="AG141" s="205"/>
      <c r="AH141" s="153"/>
      <c r="AI141" s="153"/>
      <c r="AJ141" s="153"/>
      <c r="AK141" s="153"/>
      <c r="AL141" s="153"/>
      <c r="AM141" s="153"/>
      <c r="AN141" s="153"/>
      <c r="AO141" s="153"/>
      <c r="AP141" s="153"/>
      <c r="AQ141" s="153"/>
      <c r="AR141" s="153"/>
      <c r="AS141" s="153"/>
      <c r="AT141" s="153"/>
      <c r="AU141" s="153"/>
      <c r="AV141" s="153"/>
      <c r="AW141" s="153"/>
      <c r="AX141" s="153"/>
      <c r="AY141" s="153"/>
      <c r="AZ141" s="153"/>
      <c r="BA141" s="153"/>
      <c r="BB141" s="153"/>
      <c r="BC141" s="153"/>
      <c r="BD141" s="153"/>
      <c r="BE141" s="153"/>
      <c r="BF141" s="153"/>
      <c r="BG141" s="153"/>
      <c r="BH141" s="153"/>
      <c r="BI141" s="153"/>
      <c r="BJ141" s="153"/>
      <c r="BK141" s="153"/>
      <c r="BL141" s="153"/>
      <c r="BM141" s="153"/>
      <c r="BN141" s="153"/>
      <c r="BO141" s="153"/>
      <c r="BP141" s="153"/>
      <c r="BQ141" s="153"/>
      <c r="BR141" s="153"/>
      <c r="BS141" s="153"/>
      <c r="BT141" s="153"/>
      <c r="BU141" s="153"/>
      <c r="BV141" s="153"/>
      <c r="BW141" s="153"/>
      <c r="BX141" s="153"/>
      <c r="BY141" s="153"/>
      <c r="BZ141" s="153"/>
      <c r="CA141" s="153"/>
      <c r="CB141" s="153"/>
      <c r="CC141" s="153"/>
      <c r="CD141" s="153"/>
      <c r="CE141" s="153"/>
      <c r="CF141" s="153"/>
      <c r="CG141" s="153"/>
      <c r="CH141" s="153"/>
      <c r="CI141" s="153"/>
      <c r="CJ141" s="153"/>
      <c r="CK141" s="153"/>
      <c r="CL141" s="153"/>
      <c r="CM141" s="153"/>
      <c r="CN141" s="153"/>
      <c r="CO141" s="153"/>
      <c r="CP141" s="153"/>
      <c r="CQ141" s="153"/>
      <c r="CR141" s="153"/>
      <c r="CS141" s="153"/>
      <c r="CT141" s="153"/>
      <c r="CU141" s="153"/>
      <c r="CV141" s="153"/>
      <c r="CW141" s="153"/>
      <c r="CX141" s="153"/>
      <c r="CY141" s="153"/>
      <c r="CZ141" s="153"/>
      <c r="DA141" s="153"/>
      <c r="DB141" s="153"/>
      <c r="DC141" s="153"/>
      <c r="DD141" s="153"/>
      <c r="DE141" s="153"/>
      <c r="DF141" s="176"/>
      <c r="DG141" s="176"/>
      <c r="DH141" s="7"/>
      <c r="DI141" s="7"/>
      <c r="DJ141" s="7"/>
      <c r="DK141" s="7"/>
      <c r="DL141" s="7"/>
      <c r="DM141" s="7"/>
      <c r="DN141" s="7"/>
      <c r="DO141" s="7"/>
      <c r="DP141" s="7"/>
      <c r="DQ141" s="7"/>
      <c r="DR141" s="7"/>
      <c r="DS141" s="7"/>
      <c r="DT141" s="7"/>
      <c r="DU141" s="7"/>
    </row>
    <row r="142" spans="1:125" x14ac:dyDescent="0.25">
      <c r="A142" s="142" t="s">
        <v>169</v>
      </c>
      <c r="B142" s="143">
        <v>306279</v>
      </c>
      <c r="C142" s="144">
        <v>3.4514748850477099</v>
      </c>
      <c r="D142" s="309"/>
      <c r="E142" s="146"/>
      <c r="F142" s="146"/>
      <c r="G142" s="167"/>
      <c r="H142" s="147"/>
      <c r="I142" s="148"/>
      <c r="J142" s="158">
        <v>3.3426829280536001</v>
      </c>
      <c r="K142" s="158">
        <v>3.7406644335045001</v>
      </c>
      <c r="L142" s="158">
        <v>3.8404811680747999</v>
      </c>
      <c r="M142" s="158">
        <v>4.0005858131055998</v>
      </c>
      <c r="N142" s="158">
        <v>3.7231827540828002</v>
      </c>
      <c r="O142" s="158">
        <v>3.9225994035701999</v>
      </c>
      <c r="P142" s="158">
        <v>3.6333734396038002</v>
      </c>
      <c r="Q142" s="158">
        <v>3.6358193999920001</v>
      </c>
      <c r="R142" s="153">
        <v>3.6929274192250001</v>
      </c>
      <c r="S142" s="153">
        <v>3.6482186455544001</v>
      </c>
      <c r="T142" s="153">
        <v>3.7569497964804999</v>
      </c>
      <c r="U142" s="153">
        <v>3.6193443069645999</v>
      </c>
      <c r="V142" s="159">
        <v>3.4656368991319999</v>
      </c>
      <c r="W142" s="159">
        <v>3.6703364802429999</v>
      </c>
      <c r="X142" s="160">
        <v>3.6103432258770001</v>
      </c>
      <c r="Y142" s="160">
        <v>3.7136999610523</v>
      </c>
      <c r="Z142" s="153">
        <v>3.6837827818094002</v>
      </c>
      <c r="AA142" s="153">
        <v>3.6268608379246001</v>
      </c>
      <c r="AB142" s="153">
        <v>3.7054560086368999</v>
      </c>
      <c r="AC142" s="153">
        <v>3.8542847313809001</v>
      </c>
      <c r="AD142" s="282">
        <v>3.0921647685216</v>
      </c>
      <c r="AE142" s="295">
        <v>3.1910779849407001</v>
      </c>
      <c r="AF142" s="284">
        <v>3.2540645529378001</v>
      </c>
      <c r="AG142" s="205"/>
      <c r="AH142" s="153"/>
      <c r="AI142" s="153"/>
      <c r="AJ142" s="153"/>
      <c r="AK142" s="153"/>
      <c r="AL142" s="153"/>
      <c r="AM142" s="153"/>
      <c r="AN142" s="153"/>
      <c r="AO142" s="153"/>
      <c r="AP142" s="153"/>
      <c r="AQ142" s="153"/>
      <c r="AR142" s="153"/>
      <c r="AS142" s="153"/>
      <c r="AT142" s="153"/>
      <c r="AU142" s="153"/>
      <c r="AV142" s="153"/>
      <c r="AW142" s="153"/>
      <c r="AX142" s="153"/>
      <c r="AY142" s="153"/>
      <c r="AZ142" s="153"/>
      <c r="BA142" s="153"/>
      <c r="BB142" s="153"/>
      <c r="BC142" s="153"/>
      <c r="BD142" s="153"/>
      <c r="BE142" s="153"/>
      <c r="BF142" s="153"/>
      <c r="BG142" s="153"/>
      <c r="BH142" s="153"/>
      <c r="BI142" s="153"/>
      <c r="BJ142" s="153"/>
      <c r="BK142" s="153"/>
      <c r="BL142" s="153"/>
      <c r="BM142" s="153"/>
      <c r="BN142" s="153"/>
      <c r="BO142" s="153"/>
      <c r="BP142" s="153"/>
      <c r="BQ142" s="153"/>
      <c r="BR142" s="153"/>
      <c r="BS142" s="153"/>
      <c r="BT142" s="153"/>
      <c r="BU142" s="153"/>
      <c r="BV142" s="153"/>
      <c r="BW142" s="153"/>
      <c r="BX142" s="153"/>
      <c r="BY142" s="153"/>
      <c r="BZ142" s="153"/>
      <c r="CA142" s="153"/>
      <c r="CB142" s="153"/>
      <c r="CC142" s="153"/>
      <c r="CD142" s="153"/>
      <c r="CE142" s="153"/>
      <c r="CF142" s="153"/>
      <c r="CG142" s="153"/>
      <c r="CH142" s="153"/>
      <c r="CI142" s="153"/>
      <c r="CJ142" s="153"/>
      <c r="CK142" s="153"/>
      <c r="CL142" s="153"/>
      <c r="CM142" s="153"/>
      <c r="CN142" s="153"/>
      <c r="CO142" s="153"/>
      <c r="CP142" s="153"/>
      <c r="CQ142" s="153"/>
      <c r="CR142" s="153"/>
      <c r="CS142" s="153"/>
      <c r="CT142" s="153"/>
      <c r="CU142" s="153"/>
      <c r="CV142" s="153"/>
      <c r="CW142" s="153"/>
      <c r="CX142" s="153"/>
      <c r="CY142" s="153"/>
      <c r="CZ142" s="153"/>
      <c r="DA142" s="153"/>
      <c r="DB142" s="153"/>
      <c r="DC142" s="153"/>
      <c r="DD142" s="153"/>
      <c r="DE142" s="153"/>
      <c r="DF142" s="176"/>
      <c r="DG142" s="176"/>
      <c r="DH142" s="7"/>
      <c r="DI142" s="7"/>
      <c r="DJ142" s="7"/>
      <c r="DK142" s="7"/>
      <c r="DL142" s="7"/>
      <c r="DM142" s="7"/>
      <c r="DN142" s="7"/>
      <c r="DO142" s="7"/>
      <c r="DP142" s="7"/>
      <c r="DQ142" s="7"/>
      <c r="DR142" s="7"/>
      <c r="DS142" s="7"/>
      <c r="DT142" s="7"/>
      <c r="DU142" s="7"/>
    </row>
    <row r="143" spans="1:125" x14ac:dyDescent="0.25">
      <c r="A143" s="142" t="s">
        <v>174</v>
      </c>
      <c r="B143" s="143">
        <v>395752</v>
      </c>
      <c r="C143" s="144">
        <v>1.7543650395078398</v>
      </c>
      <c r="D143" s="145">
        <v>9.4800000000000037E-2</v>
      </c>
      <c r="E143" s="146"/>
      <c r="F143" s="146"/>
      <c r="G143" s="167"/>
      <c r="H143" s="147"/>
      <c r="I143" s="148"/>
      <c r="J143" s="161">
        <v>1.3497485147585</v>
      </c>
      <c r="K143" s="161">
        <v>1.4215300852979</v>
      </c>
      <c r="L143" s="161">
        <v>1.4501627914990001</v>
      </c>
      <c r="M143" s="161">
        <v>1.5007876075701001</v>
      </c>
      <c r="N143" s="161">
        <v>1.4486555245568999</v>
      </c>
      <c r="O143" s="161">
        <v>1.4578058744518001</v>
      </c>
      <c r="P143" s="161">
        <v>1.5866600168803</v>
      </c>
      <c r="Q143" s="161">
        <v>1.7229802253824</v>
      </c>
      <c r="R143" s="162">
        <v>1.7380352656452001</v>
      </c>
      <c r="S143" s="162">
        <v>1.8659389432044</v>
      </c>
      <c r="T143" s="153">
        <v>2.1244599584635999</v>
      </c>
      <c r="U143" s="153">
        <v>2.3193502364478</v>
      </c>
      <c r="V143" s="159">
        <v>1.7813973190476999</v>
      </c>
      <c r="W143" s="159">
        <v>1.7881172832092</v>
      </c>
      <c r="X143" s="160">
        <v>1.7511407513418999</v>
      </c>
      <c r="Y143" s="160">
        <v>1.9657874262695001</v>
      </c>
      <c r="Z143" s="153">
        <v>1.8589492541684001</v>
      </c>
      <c r="AA143" s="153">
        <v>1.8656679529191</v>
      </c>
      <c r="AB143" s="153">
        <v>1.8830971246938</v>
      </c>
      <c r="AC143" s="153">
        <v>1.8969862136788</v>
      </c>
      <c r="AD143" s="282">
        <v>1.8848879359085999</v>
      </c>
      <c r="AE143" s="295">
        <v>1.9550467863037</v>
      </c>
      <c r="AF143" s="284">
        <v>2.0190082716006001</v>
      </c>
      <c r="AG143" s="205"/>
      <c r="AH143" s="153"/>
      <c r="AI143" s="153"/>
      <c r="AJ143" s="153"/>
      <c r="AK143" s="153"/>
      <c r="AL143" s="153"/>
      <c r="AM143" s="153"/>
      <c r="AN143" s="153"/>
      <c r="AO143" s="153"/>
      <c r="AP143" s="153"/>
      <c r="AQ143" s="153"/>
      <c r="AR143" s="153"/>
      <c r="AS143" s="153"/>
      <c r="AT143" s="153"/>
      <c r="AU143" s="153"/>
      <c r="AV143" s="153"/>
      <c r="AW143" s="153"/>
      <c r="AX143" s="153"/>
      <c r="AY143" s="153"/>
      <c r="AZ143" s="153"/>
      <c r="BA143" s="153"/>
      <c r="BB143" s="153"/>
      <c r="BC143" s="153"/>
      <c r="BD143" s="153"/>
      <c r="BE143" s="153"/>
      <c r="BF143" s="153"/>
      <c r="BG143" s="153"/>
      <c r="BH143" s="153"/>
      <c r="BI143" s="153"/>
      <c r="BJ143" s="153"/>
      <c r="BK143" s="153"/>
      <c r="BL143" s="153"/>
      <c r="BM143" s="153"/>
      <c r="BN143" s="153"/>
      <c r="BO143" s="153"/>
      <c r="BP143" s="153"/>
      <c r="BQ143" s="153"/>
      <c r="BR143" s="153"/>
      <c r="BS143" s="153"/>
      <c r="BT143" s="153"/>
      <c r="BU143" s="153"/>
      <c r="BV143" s="153"/>
      <c r="BW143" s="153"/>
      <c r="BX143" s="153"/>
      <c r="BY143" s="153"/>
      <c r="BZ143" s="153"/>
      <c r="CA143" s="153"/>
      <c r="CB143" s="153"/>
      <c r="CC143" s="153"/>
      <c r="CD143" s="153"/>
      <c r="CE143" s="153"/>
      <c r="CF143" s="153"/>
      <c r="CG143" s="153"/>
      <c r="CH143" s="153"/>
      <c r="CI143" s="153"/>
      <c r="CJ143" s="153"/>
      <c r="CK143" s="153"/>
      <c r="CL143" s="153"/>
      <c r="CM143" s="153"/>
      <c r="CN143" s="153"/>
      <c r="CO143" s="153"/>
      <c r="CP143" s="153"/>
      <c r="CQ143" s="153"/>
      <c r="CR143" s="153"/>
      <c r="CS143" s="153"/>
      <c r="CT143" s="153"/>
      <c r="CU143" s="153"/>
      <c r="CV143" s="153"/>
      <c r="CW143" s="153"/>
      <c r="CX143" s="153"/>
      <c r="CY143" s="153"/>
      <c r="CZ143" s="153"/>
      <c r="DA143" s="153"/>
      <c r="DB143" s="153"/>
      <c r="DC143" s="153"/>
      <c r="DD143" s="153"/>
      <c r="DE143" s="153"/>
      <c r="DF143" s="176"/>
      <c r="DG143" s="176"/>
      <c r="DH143" s="7"/>
      <c r="DI143" s="7"/>
      <c r="DJ143" s="7"/>
      <c r="DK143" s="7"/>
      <c r="DL143" s="7"/>
      <c r="DM143" s="7"/>
      <c r="DN143" s="7"/>
      <c r="DO143" s="7"/>
      <c r="DP143" s="7"/>
      <c r="DQ143" s="7"/>
      <c r="DR143" s="7"/>
      <c r="DS143" s="7"/>
      <c r="DT143" s="7"/>
      <c r="DU143" s="7"/>
    </row>
    <row r="144" spans="1:125" x14ac:dyDescent="0.25">
      <c r="A144" s="142" t="s">
        <v>196</v>
      </c>
      <c r="B144" s="143">
        <v>7346100</v>
      </c>
      <c r="C144" s="144">
        <v>6.3685249566570903</v>
      </c>
      <c r="D144" s="145">
        <v>0.30290000000000006</v>
      </c>
      <c r="E144" s="146"/>
      <c r="F144" s="146"/>
      <c r="G144" s="147">
        <v>53694.596444291383</v>
      </c>
      <c r="H144" s="147"/>
      <c r="I144" s="148"/>
      <c r="J144" s="158">
        <v>6.2275223647958002</v>
      </c>
      <c r="K144" s="158">
        <v>6.1655195413647998</v>
      </c>
      <c r="L144" s="158">
        <v>5.9972362757233997</v>
      </c>
      <c r="M144" s="158">
        <v>6.5018889829787998</v>
      </c>
      <c r="N144" s="158">
        <v>5.9287044761196999</v>
      </c>
      <c r="O144" s="158">
        <v>6.2369061618414996</v>
      </c>
      <c r="P144" s="158">
        <v>6.1388905866936003</v>
      </c>
      <c r="Q144" s="158">
        <v>6.4102726180226997</v>
      </c>
      <c r="R144" s="153">
        <v>6.1860128669377001</v>
      </c>
      <c r="S144" s="153">
        <v>6.4452883034191997</v>
      </c>
      <c r="T144" s="153">
        <v>5.9897259885739</v>
      </c>
      <c r="U144" s="153">
        <v>6.3720149892385001</v>
      </c>
      <c r="V144" s="159">
        <v>6.2600431361317996</v>
      </c>
      <c r="W144" s="159">
        <v>6.4380900374200998</v>
      </c>
      <c r="X144" s="160">
        <v>6.5874364435585999</v>
      </c>
      <c r="Y144" s="160">
        <v>6.0846759532702999</v>
      </c>
      <c r="Z144" s="153">
        <v>6.1509845042303999</v>
      </c>
      <c r="AA144" s="153">
        <v>5.9711699964207003</v>
      </c>
      <c r="AB144" s="153">
        <v>5.9093832764157996</v>
      </c>
      <c r="AC144" s="153">
        <v>5.7876219174957999</v>
      </c>
      <c r="AD144" s="282">
        <v>4.6441096422725998</v>
      </c>
      <c r="AE144" s="295">
        <v>4.5294508945901999</v>
      </c>
      <c r="AF144" s="284">
        <v>4.2442967918498002</v>
      </c>
      <c r="AG144" s="205"/>
      <c r="AH144" s="153"/>
      <c r="AI144" s="153"/>
      <c r="AJ144" s="153"/>
      <c r="AK144" s="153"/>
      <c r="AL144" s="153"/>
      <c r="AM144" s="153"/>
      <c r="AN144" s="153"/>
      <c r="AO144" s="153"/>
      <c r="AP144" s="153"/>
      <c r="AQ144" s="153"/>
      <c r="AR144" s="153"/>
      <c r="AS144" s="153"/>
      <c r="AT144" s="153"/>
      <c r="AU144" s="153"/>
      <c r="AV144" s="153"/>
      <c r="AW144" s="153"/>
      <c r="AX144" s="153"/>
      <c r="AY144" s="153"/>
      <c r="AZ144" s="153"/>
      <c r="BA144" s="153"/>
      <c r="BB144" s="153"/>
      <c r="BC144" s="153"/>
      <c r="BD144" s="153"/>
      <c r="BE144" s="153"/>
      <c r="BF144" s="153"/>
      <c r="BG144" s="153"/>
      <c r="BH144" s="153"/>
      <c r="BI144" s="153"/>
      <c r="BJ144" s="153"/>
      <c r="BK144" s="153"/>
      <c r="BL144" s="153"/>
      <c r="BM144" s="153"/>
      <c r="BN144" s="153"/>
      <c r="BO144" s="153"/>
      <c r="BP144" s="153"/>
      <c r="BQ144" s="153"/>
      <c r="BR144" s="153"/>
      <c r="BS144" s="153"/>
      <c r="BT144" s="153"/>
      <c r="BU144" s="153"/>
      <c r="BV144" s="153"/>
      <c r="BW144" s="153"/>
      <c r="BX144" s="153"/>
      <c r="BY144" s="153"/>
      <c r="BZ144" s="153"/>
      <c r="CA144" s="153"/>
      <c r="CB144" s="153"/>
      <c r="CC144" s="153"/>
      <c r="CD144" s="153"/>
      <c r="CE144" s="153"/>
      <c r="CF144" s="153"/>
      <c r="CG144" s="153"/>
      <c r="CH144" s="153"/>
      <c r="CI144" s="153"/>
      <c r="CJ144" s="153"/>
      <c r="CK144" s="153"/>
      <c r="CL144" s="153"/>
      <c r="CM144" s="153"/>
      <c r="CN144" s="153"/>
      <c r="CO144" s="153"/>
      <c r="CP144" s="153"/>
      <c r="CQ144" s="153"/>
      <c r="CR144" s="153"/>
      <c r="CS144" s="153"/>
      <c r="CT144" s="153"/>
      <c r="CU144" s="153"/>
      <c r="CV144" s="153"/>
      <c r="CW144" s="153"/>
      <c r="CX144" s="153"/>
      <c r="CY144" s="153"/>
      <c r="CZ144" s="153"/>
      <c r="DA144" s="153"/>
      <c r="DB144" s="153"/>
      <c r="DC144" s="153"/>
      <c r="DD144" s="153"/>
      <c r="DE144" s="153"/>
      <c r="DF144" s="176"/>
      <c r="DG144" s="176"/>
      <c r="DH144" s="7"/>
      <c r="DI144" s="7"/>
      <c r="DJ144" s="7"/>
      <c r="DK144" s="7"/>
      <c r="DL144" s="7"/>
      <c r="DM144" s="7"/>
      <c r="DN144" s="7"/>
      <c r="DO144" s="7"/>
      <c r="DP144" s="7"/>
      <c r="DQ144" s="7"/>
      <c r="DR144" s="7"/>
      <c r="DS144" s="7"/>
      <c r="DT144" s="7"/>
      <c r="DU144" s="7"/>
    </row>
    <row r="145" spans="1:125" x14ac:dyDescent="0.25">
      <c r="A145" s="142" t="s">
        <v>220</v>
      </c>
      <c r="B145" s="143">
        <v>381900</v>
      </c>
      <c r="C145" s="144">
        <v>9.4177407130157409</v>
      </c>
      <c r="D145" s="145">
        <v>0.39850000000000002</v>
      </c>
      <c r="E145" s="163"/>
      <c r="F145" s="146"/>
      <c r="G145" s="147">
        <v>51630.040181992677</v>
      </c>
      <c r="H145" s="147">
        <v>4</v>
      </c>
      <c r="I145" s="148"/>
      <c r="J145" s="161">
        <v>10.183425718034</v>
      </c>
      <c r="K145" s="161">
        <v>10.465232031316001</v>
      </c>
      <c r="L145" s="161">
        <v>10.978816271437999</v>
      </c>
      <c r="M145" s="161">
        <v>10.778195059991999</v>
      </c>
      <c r="N145" s="161">
        <v>10.920984395674999</v>
      </c>
      <c r="O145" s="161">
        <v>10.613733782324999</v>
      </c>
      <c r="P145" s="161">
        <v>10.824919609270999</v>
      </c>
      <c r="Q145" s="161">
        <v>11.420191369013001</v>
      </c>
      <c r="R145" s="162">
        <v>12.178726542418</v>
      </c>
      <c r="S145" s="162">
        <v>12.112501022428001</v>
      </c>
      <c r="T145" s="153">
        <v>11.667204550461999</v>
      </c>
      <c r="U145" s="153">
        <v>11.141413458179001</v>
      </c>
      <c r="V145" s="159">
        <v>11.215258252022</v>
      </c>
      <c r="W145" s="159">
        <v>11.424611342599</v>
      </c>
      <c r="X145" s="160">
        <v>10.842507027352999</v>
      </c>
      <c r="Y145" s="160">
        <v>11.067202886665999</v>
      </c>
      <c r="Z145" s="153">
        <v>9.6675127996591996</v>
      </c>
      <c r="AA145" s="153">
        <v>9.8941900845830997</v>
      </c>
      <c r="AB145" s="153">
        <v>9.7563242222149995</v>
      </c>
      <c r="AC145" s="153">
        <v>9.2941055436953999</v>
      </c>
      <c r="AD145" s="282">
        <v>8.9159435207531992</v>
      </c>
      <c r="AE145" s="295">
        <v>8.8987325384478009</v>
      </c>
      <c r="AF145" s="284">
        <v>10.225057221847999</v>
      </c>
      <c r="AG145" s="205"/>
      <c r="AH145" s="153"/>
      <c r="AI145" s="153"/>
      <c r="AJ145" s="153"/>
      <c r="AK145" s="153"/>
      <c r="AL145" s="153"/>
      <c r="AM145" s="153"/>
      <c r="AN145" s="153"/>
      <c r="AO145" s="153"/>
      <c r="AP145" s="153"/>
      <c r="AQ145" s="153"/>
      <c r="AR145" s="153"/>
      <c r="AS145" s="153"/>
      <c r="AT145" s="153"/>
      <c r="AU145" s="153"/>
      <c r="AV145" s="153"/>
      <c r="AW145" s="153"/>
      <c r="AX145" s="153"/>
      <c r="AY145" s="153"/>
      <c r="AZ145" s="153"/>
      <c r="BA145" s="153"/>
      <c r="BB145" s="153"/>
      <c r="BC145" s="153"/>
      <c r="BD145" s="153"/>
      <c r="BE145" s="153"/>
      <c r="BF145" s="153"/>
      <c r="BG145" s="153"/>
      <c r="BH145" s="153"/>
      <c r="BI145" s="153"/>
      <c r="BJ145" s="153"/>
      <c r="BK145" s="153"/>
      <c r="BL145" s="153"/>
      <c r="BM145" s="153"/>
      <c r="BN145" s="153"/>
      <c r="BO145" s="153"/>
      <c r="BP145" s="153"/>
      <c r="BQ145" s="153"/>
      <c r="BR145" s="153"/>
      <c r="BS145" s="153"/>
      <c r="BT145" s="153"/>
      <c r="BU145" s="153"/>
      <c r="BV145" s="153"/>
      <c r="BW145" s="153"/>
      <c r="BX145" s="153"/>
      <c r="BY145" s="153"/>
      <c r="BZ145" s="153"/>
      <c r="CA145" s="153"/>
      <c r="CB145" s="153"/>
      <c r="CC145" s="153"/>
      <c r="CD145" s="153"/>
      <c r="CE145" s="153"/>
      <c r="CF145" s="153"/>
      <c r="CG145" s="153"/>
      <c r="CH145" s="153"/>
      <c r="CI145" s="153"/>
      <c r="CJ145" s="153"/>
      <c r="CK145" s="153"/>
      <c r="CL145" s="153"/>
      <c r="CM145" s="153"/>
      <c r="CN145" s="153"/>
      <c r="CO145" s="153"/>
      <c r="CP145" s="153"/>
      <c r="CQ145" s="153"/>
      <c r="CR145" s="153"/>
      <c r="CS145" s="153"/>
      <c r="CT145" s="153"/>
      <c r="CU145" s="153"/>
      <c r="CV145" s="153"/>
      <c r="CW145" s="153"/>
      <c r="CX145" s="153"/>
      <c r="CY145" s="153"/>
      <c r="CZ145" s="153"/>
      <c r="DA145" s="153"/>
      <c r="DB145" s="153"/>
      <c r="DC145" s="153"/>
      <c r="DD145" s="153"/>
      <c r="DE145" s="153"/>
      <c r="DF145" s="176"/>
      <c r="DG145" s="176"/>
      <c r="DH145" s="7"/>
      <c r="DI145" s="7"/>
      <c r="DJ145" s="7"/>
      <c r="DK145" s="7"/>
      <c r="DL145" s="7"/>
      <c r="DM145" s="7"/>
      <c r="DN145" s="7"/>
      <c r="DO145" s="7"/>
      <c r="DP145" s="7"/>
      <c r="DQ145" s="7"/>
      <c r="DR145" s="7"/>
      <c r="DS145" s="7"/>
      <c r="DT145" s="7"/>
      <c r="DU145" s="7"/>
    </row>
    <row r="146" spans="1:125" x14ac:dyDescent="0.25">
      <c r="A146" s="142" t="s">
        <v>167</v>
      </c>
      <c r="B146" s="143">
        <v>695168</v>
      </c>
      <c r="C146" s="144">
        <v>3.1286626879819797</v>
      </c>
      <c r="D146" s="309"/>
      <c r="E146" s="146"/>
      <c r="F146" s="146"/>
      <c r="G146" s="155">
        <v>91490.0390601822</v>
      </c>
      <c r="H146" s="147"/>
      <c r="I146" s="148"/>
      <c r="J146" s="158">
        <v>3.8120290385173998</v>
      </c>
      <c r="K146" s="158">
        <v>3.8735902732010001</v>
      </c>
      <c r="L146" s="158">
        <v>4.0881465175109</v>
      </c>
      <c r="M146" s="158">
        <v>4.0623657315896997</v>
      </c>
      <c r="N146" s="158">
        <v>4.5819490267773002</v>
      </c>
      <c r="O146" s="158">
        <v>4.5082501029328998</v>
      </c>
      <c r="P146" s="158">
        <v>4.3633926980727997</v>
      </c>
      <c r="Q146" s="158">
        <v>3.8239199338427001</v>
      </c>
      <c r="R146" s="153">
        <v>3.1131395289724999</v>
      </c>
      <c r="S146" s="153">
        <v>3.3453907374425</v>
      </c>
      <c r="T146" s="153">
        <v>3.2472255194547999</v>
      </c>
      <c r="U146" s="153">
        <v>3.1311223810895998</v>
      </c>
      <c r="V146" s="159">
        <v>3.1501134139186999</v>
      </c>
      <c r="W146" s="159">
        <v>3.1823285729011999</v>
      </c>
      <c r="X146" s="160">
        <v>3.5603915406410001</v>
      </c>
      <c r="Y146" s="160">
        <v>4.7002360527680001</v>
      </c>
      <c r="Z146" s="153">
        <v>4.3858350598411997</v>
      </c>
      <c r="AA146" s="153">
        <v>5.1376681425508002</v>
      </c>
      <c r="AB146" s="153">
        <v>3.9647693783115998</v>
      </c>
      <c r="AC146" s="153">
        <v>4.2302956059504</v>
      </c>
      <c r="AD146" s="282">
        <v>3.2834574568204999</v>
      </c>
      <c r="AE146" s="295">
        <v>3.3410086464836</v>
      </c>
      <c r="AF146" s="284">
        <v>3.3443455399205999</v>
      </c>
      <c r="AG146" s="205"/>
      <c r="AH146" s="153"/>
      <c r="AI146" s="153"/>
      <c r="AJ146" s="153"/>
      <c r="AK146" s="153"/>
      <c r="AL146" s="153"/>
      <c r="AM146" s="153"/>
      <c r="AN146" s="153"/>
      <c r="AO146" s="153"/>
      <c r="AP146" s="153"/>
      <c r="AQ146" s="153"/>
      <c r="AR146" s="153"/>
      <c r="AS146" s="153"/>
      <c r="AT146" s="153"/>
      <c r="AU146" s="153"/>
      <c r="AV146" s="153"/>
      <c r="AW146" s="153"/>
      <c r="AX146" s="153"/>
      <c r="AY146" s="153"/>
      <c r="AZ146" s="153"/>
      <c r="BA146" s="153"/>
      <c r="BB146" s="153"/>
      <c r="BC146" s="153"/>
      <c r="BD146" s="153"/>
      <c r="BE146" s="153"/>
      <c r="BF146" s="153"/>
      <c r="BG146" s="153"/>
      <c r="BH146" s="153"/>
      <c r="BI146" s="153"/>
      <c r="BJ146" s="153"/>
      <c r="BK146" s="153"/>
      <c r="BL146" s="153"/>
      <c r="BM146" s="153"/>
      <c r="BN146" s="153"/>
      <c r="BO146" s="153"/>
      <c r="BP146" s="153"/>
      <c r="BQ146" s="153"/>
      <c r="BR146" s="153"/>
      <c r="BS146" s="153"/>
      <c r="BT146" s="153"/>
      <c r="BU146" s="153"/>
      <c r="BV146" s="153"/>
      <c r="BW146" s="153"/>
      <c r="BX146" s="153"/>
      <c r="BY146" s="153"/>
      <c r="BZ146" s="153"/>
      <c r="CA146" s="153"/>
      <c r="CB146" s="153"/>
      <c r="CC146" s="153"/>
      <c r="CD146" s="153"/>
      <c r="CE146" s="153"/>
      <c r="CF146" s="153"/>
      <c r="CG146" s="153"/>
      <c r="CH146" s="153"/>
      <c r="CI146" s="153"/>
      <c r="CJ146" s="153"/>
      <c r="CK146" s="153"/>
      <c r="CL146" s="153"/>
      <c r="CM146" s="153"/>
      <c r="CN146" s="153"/>
      <c r="CO146" s="153"/>
      <c r="CP146" s="153"/>
      <c r="CQ146" s="153"/>
      <c r="CR146" s="153"/>
      <c r="CS146" s="153"/>
      <c r="CT146" s="153"/>
      <c r="CU146" s="153"/>
      <c r="CV146" s="153"/>
      <c r="CW146" s="153"/>
      <c r="CX146" s="153"/>
      <c r="CY146" s="153"/>
      <c r="CZ146" s="153"/>
      <c r="DA146" s="153"/>
      <c r="DB146" s="153"/>
      <c r="DC146" s="153"/>
      <c r="DD146" s="153"/>
      <c r="DE146" s="153"/>
      <c r="DF146" s="176"/>
      <c r="DG146" s="176"/>
      <c r="DH146" s="7"/>
      <c r="DI146" s="7"/>
      <c r="DJ146" s="7"/>
      <c r="DK146" s="7"/>
      <c r="DL146" s="7"/>
      <c r="DM146" s="7"/>
      <c r="DN146" s="7"/>
      <c r="DO146" s="7"/>
      <c r="DP146" s="7"/>
      <c r="DQ146" s="7"/>
      <c r="DR146" s="7"/>
      <c r="DS146" s="7"/>
      <c r="DT146" s="7"/>
      <c r="DU146" s="7"/>
    </row>
    <row r="147" spans="1:125" x14ac:dyDescent="0.25">
      <c r="A147" s="142" t="s">
        <v>124</v>
      </c>
      <c r="B147" s="143">
        <v>523787</v>
      </c>
      <c r="C147" s="144">
        <v>0.86034575238772604</v>
      </c>
      <c r="D147" s="309"/>
      <c r="E147" s="163"/>
      <c r="F147" s="146"/>
      <c r="G147" s="147">
        <v>17441.634659933276</v>
      </c>
      <c r="H147" s="147"/>
      <c r="I147" s="148"/>
      <c r="J147" s="149">
        <v>2.5031043300274001</v>
      </c>
      <c r="K147" s="149">
        <v>2.1023611369134998</v>
      </c>
      <c r="L147" s="149">
        <v>2.4487021427176998</v>
      </c>
      <c r="M147" s="149">
        <v>2.0339418611365998</v>
      </c>
      <c r="N147" s="149">
        <v>2.5268417130859002</v>
      </c>
      <c r="O147" s="149">
        <v>2.2817081721551</v>
      </c>
      <c r="P147" s="149">
        <v>2.7038039871840001</v>
      </c>
      <c r="Q147" s="149">
        <v>2.6106275381125998</v>
      </c>
      <c r="R147" s="150">
        <v>2.7767347384282002</v>
      </c>
      <c r="S147" s="150">
        <v>2.8805007918337999</v>
      </c>
      <c r="T147" s="150">
        <v>2.9397025952261</v>
      </c>
      <c r="U147" s="150">
        <v>3.1134171981863998</v>
      </c>
      <c r="V147" s="151">
        <v>3.8041696388815001</v>
      </c>
      <c r="W147" s="151">
        <v>4.122821603018</v>
      </c>
      <c r="X147" s="152">
        <v>5.4346658029528996</v>
      </c>
      <c r="Y147" s="152">
        <v>3.8939120735908999</v>
      </c>
      <c r="Z147" s="153">
        <v>4.1518967843337</v>
      </c>
      <c r="AA147" s="153">
        <v>4.2954222914295004</v>
      </c>
      <c r="AB147" s="153">
        <v>4.8341405871420999</v>
      </c>
      <c r="AC147" s="153">
        <v>5.6106343717714999</v>
      </c>
      <c r="AD147" s="282">
        <v>4.4645757429024</v>
      </c>
      <c r="AE147" s="295">
        <v>4.5832660906543996</v>
      </c>
      <c r="AF147" s="284">
        <v>4.6209346688000998</v>
      </c>
      <c r="AG147" s="205"/>
      <c r="AH147" s="153"/>
      <c r="AI147" s="153"/>
      <c r="AJ147" s="153"/>
      <c r="AK147" s="153"/>
      <c r="AL147" s="153"/>
      <c r="AM147" s="153"/>
      <c r="AN147" s="153"/>
      <c r="AO147" s="153"/>
      <c r="AP147" s="153"/>
      <c r="AQ147" s="153"/>
      <c r="AR147" s="153"/>
      <c r="AS147" s="153"/>
      <c r="AT147" s="153"/>
      <c r="AU147" s="153"/>
      <c r="AV147" s="153"/>
      <c r="AW147" s="153"/>
      <c r="AX147" s="153"/>
      <c r="AY147" s="153"/>
      <c r="AZ147" s="153"/>
      <c r="BA147" s="153"/>
      <c r="BB147" s="153"/>
      <c r="BC147" s="153"/>
      <c r="BD147" s="153"/>
      <c r="BE147" s="153"/>
      <c r="BF147" s="153"/>
      <c r="BG147" s="153"/>
      <c r="BH147" s="153"/>
      <c r="BI147" s="153"/>
      <c r="BJ147" s="153"/>
      <c r="BK147" s="153"/>
      <c r="BL147" s="153"/>
      <c r="BM147" s="153"/>
      <c r="BN147" s="153"/>
      <c r="BO147" s="153"/>
      <c r="BP147" s="153"/>
      <c r="BQ147" s="153"/>
      <c r="BR147" s="153"/>
      <c r="BS147" s="153"/>
      <c r="BT147" s="153"/>
      <c r="BU147" s="153"/>
      <c r="BV147" s="153"/>
      <c r="BW147" s="153"/>
      <c r="BX147" s="153"/>
      <c r="BY147" s="153"/>
      <c r="BZ147" s="153"/>
      <c r="CA147" s="153"/>
      <c r="CB147" s="153"/>
      <c r="CC147" s="153"/>
      <c r="CD147" s="153"/>
      <c r="CE147" s="153"/>
      <c r="CF147" s="153"/>
      <c r="CG147" s="153"/>
      <c r="CH147" s="153"/>
      <c r="CI147" s="153"/>
      <c r="CJ147" s="153"/>
      <c r="CK147" s="153"/>
      <c r="CL147" s="153"/>
      <c r="CM147" s="153"/>
      <c r="CN147" s="153"/>
      <c r="CO147" s="153"/>
      <c r="CP147" s="153"/>
      <c r="CQ147" s="153"/>
      <c r="CR147" s="153"/>
      <c r="CS147" s="153"/>
      <c r="CT147" s="153"/>
      <c r="CU147" s="153"/>
      <c r="CV147" s="153"/>
      <c r="CW147" s="153"/>
      <c r="CX147" s="153"/>
      <c r="CY147" s="153"/>
      <c r="CZ147" s="153"/>
      <c r="DA147" s="153"/>
      <c r="DB147" s="153"/>
      <c r="DC147" s="153"/>
      <c r="DD147" s="153"/>
      <c r="DE147" s="153"/>
      <c r="DF147" s="176"/>
      <c r="DG147" s="176"/>
      <c r="DH147" s="7"/>
      <c r="DI147" s="7"/>
      <c r="DJ147" s="7"/>
      <c r="DK147" s="7"/>
      <c r="DL147" s="7"/>
      <c r="DM147" s="7"/>
      <c r="DN147" s="7"/>
      <c r="DO147" s="7"/>
      <c r="DP147" s="7"/>
      <c r="DQ147" s="7"/>
      <c r="DR147" s="7"/>
      <c r="DS147" s="7"/>
      <c r="DT147" s="7"/>
      <c r="DU147" s="7"/>
    </row>
    <row r="148" spans="1:125" x14ac:dyDescent="0.25">
      <c r="A148" s="142" t="s">
        <v>198</v>
      </c>
      <c r="B148" s="143">
        <v>523417</v>
      </c>
      <c r="C148" s="144">
        <v>6.3459075958041797</v>
      </c>
      <c r="D148" s="145">
        <v>0.31670000000000004</v>
      </c>
      <c r="E148" s="163"/>
      <c r="F148" s="146"/>
      <c r="G148" s="155">
        <v>38855.390294373399</v>
      </c>
      <c r="H148" s="302">
        <v>1.038</v>
      </c>
      <c r="I148" s="148"/>
      <c r="J148" s="161">
        <v>5.3817925503285</v>
      </c>
      <c r="K148" s="161">
        <v>6.2501768957037003</v>
      </c>
      <c r="L148" s="161">
        <v>5.7913959903186996</v>
      </c>
      <c r="M148" s="161">
        <v>6.4815027615726999</v>
      </c>
      <c r="N148" s="161">
        <v>6.4362227586236003</v>
      </c>
      <c r="O148" s="161">
        <v>6.4768979072835</v>
      </c>
      <c r="P148" s="161">
        <v>6.5103906852354001</v>
      </c>
      <c r="Q148" s="161">
        <v>6.6384698582280004</v>
      </c>
      <c r="R148" s="162">
        <v>6.6302741188662999</v>
      </c>
      <c r="S148" s="162">
        <v>6.0824444542630003</v>
      </c>
      <c r="T148" s="153">
        <v>6.2368148902292004</v>
      </c>
      <c r="U148" s="153">
        <v>6.1724106945025001</v>
      </c>
      <c r="V148" s="159">
        <v>6.4756307627613996</v>
      </c>
      <c r="W148" s="159">
        <v>5.6292705268547003</v>
      </c>
      <c r="X148" s="160">
        <v>5.5672572131948002</v>
      </c>
      <c r="Y148" s="160">
        <v>3.9102562227458</v>
      </c>
      <c r="Z148" s="153">
        <v>3.1799369710533001</v>
      </c>
      <c r="AA148" s="153">
        <v>3.5614179383567</v>
      </c>
      <c r="AB148" s="153">
        <v>3.6257469696243998</v>
      </c>
      <c r="AC148" s="153">
        <v>3.8603759363796</v>
      </c>
      <c r="AD148" s="282">
        <v>3.7425137601651</v>
      </c>
      <c r="AE148" s="295">
        <v>3.8407286902311002</v>
      </c>
      <c r="AF148" s="284">
        <v>3.9344436798008999</v>
      </c>
      <c r="AG148" s="205"/>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3"/>
      <c r="BQ148" s="153"/>
      <c r="BR148" s="153"/>
      <c r="BS148" s="153"/>
      <c r="BT148" s="153"/>
      <c r="BU148" s="153"/>
      <c r="BV148" s="153"/>
      <c r="BW148" s="153"/>
      <c r="BX148" s="153"/>
      <c r="BY148" s="153"/>
      <c r="BZ148" s="153"/>
      <c r="CA148" s="153"/>
      <c r="CB148" s="153"/>
      <c r="CC148" s="153"/>
      <c r="CD148" s="153"/>
      <c r="CE148" s="153"/>
      <c r="CF148" s="153"/>
      <c r="CG148" s="153"/>
      <c r="CH148" s="153"/>
      <c r="CI148" s="153"/>
      <c r="CJ148" s="153"/>
      <c r="CK148" s="153"/>
      <c r="CL148" s="153"/>
      <c r="CM148" s="153"/>
      <c r="CN148" s="153"/>
      <c r="CO148" s="153"/>
      <c r="CP148" s="153"/>
      <c r="CQ148" s="153"/>
      <c r="CR148" s="153"/>
      <c r="CS148" s="153"/>
      <c r="CT148" s="153"/>
      <c r="CU148" s="153"/>
      <c r="CV148" s="153"/>
      <c r="CW148" s="153"/>
      <c r="CX148" s="153"/>
      <c r="CY148" s="153"/>
      <c r="CZ148" s="153"/>
      <c r="DA148" s="153"/>
      <c r="DB148" s="153"/>
      <c r="DC148" s="153"/>
      <c r="DD148" s="153"/>
      <c r="DE148" s="153"/>
      <c r="DF148" s="176"/>
      <c r="DG148" s="176"/>
      <c r="DH148" s="7"/>
      <c r="DI148" s="7"/>
      <c r="DJ148" s="7"/>
      <c r="DK148" s="7"/>
      <c r="DL148" s="7"/>
      <c r="DM148" s="7"/>
      <c r="DN148" s="7"/>
      <c r="DO148" s="7"/>
      <c r="DP148" s="7"/>
      <c r="DQ148" s="7"/>
      <c r="DR148" s="7"/>
      <c r="DS148" s="7"/>
      <c r="DT148" s="7"/>
      <c r="DU148" s="7"/>
    </row>
    <row r="149" spans="1:125" x14ac:dyDescent="0.25">
      <c r="A149" s="142" t="s">
        <v>181</v>
      </c>
      <c r="B149" s="143">
        <v>367507</v>
      </c>
      <c r="C149" s="144">
        <v>2.0071839410974901</v>
      </c>
      <c r="D149" s="145">
        <v>5.019999999999996E-2</v>
      </c>
      <c r="E149" s="146"/>
      <c r="F149" s="146"/>
      <c r="G149" s="167"/>
      <c r="H149" s="147"/>
      <c r="I149" s="148"/>
      <c r="J149" s="161">
        <v>1.6114267035489001</v>
      </c>
      <c r="K149" s="161">
        <v>1.6318441695479</v>
      </c>
      <c r="L149" s="161">
        <v>1.6881833874442</v>
      </c>
      <c r="M149" s="161">
        <v>1.7229894994868</v>
      </c>
      <c r="N149" s="161">
        <v>1.7056313973906001</v>
      </c>
      <c r="O149" s="161">
        <v>1.6927314965911</v>
      </c>
      <c r="P149" s="161">
        <v>1.8021995540899001</v>
      </c>
      <c r="Q149" s="161">
        <v>1.9614591590218999</v>
      </c>
      <c r="R149" s="162">
        <v>1.9931033346124001</v>
      </c>
      <c r="S149" s="162">
        <v>2.1892854137119002</v>
      </c>
      <c r="T149" s="153">
        <v>2.3734138869166999</v>
      </c>
      <c r="U149" s="153">
        <v>2.4807242818935</v>
      </c>
      <c r="V149" s="159">
        <v>2.5214680193104999</v>
      </c>
      <c r="W149" s="159">
        <v>2.5665525617015001</v>
      </c>
      <c r="X149" s="160">
        <v>2.6603491716390999</v>
      </c>
      <c r="Y149" s="160">
        <v>2.3176701009484999</v>
      </c>
      <c r="Z149" s="153">
        <v>2.3374790734597002</v>
      </c>
      <c r="AA149" s="153">
        <v>2.2533058400332</v>
      </c>
      <c r="AB149" s="153">
        <v>2.2508377104937001</v>
      </c>
      <c r="AC149" s="153">
        <v>2.2363115547550998</v>
      </c>
      <c r="AD149" s="282">
        <v>1.8991915738498999</v>
      </c>
      <c r="AE149" s="295">
        <v>2.2494704943013</v>
      </c>
      <c r="AF149" s="284">
        <v>2.3356795011579998</v>
      </c>
      <c r="AG149" s="205"/>
      <c r="AH149" s="153"/>
      <c r="AI149" s="153"/>
      <c r="AJ149" s="153"/>
      <c r="AK149" s="153"/>
      <c r="AL149" s="153"/>
      <c r="AM149" s="153"/>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3"/>
      <c r="BQ149" s="153"/>
      <c r="BR149" s="153"/>
      <c r="BS149" s="153"/>
      <c r="BT149" s="153"/>
      <c r="BU149" s="153"/>
      <c r="BV149" s="153"/>
      <c r="BW149" s="153"/>
      <c r="BX149" s="153"/>
      <c r="BY149" s="153"/>
      <c r="BZ149" s="153"/>
      <c r="CA149" s="153"/>
      <c r="CB149" s="153"/>
      <c r="CC149" s="153"/>
      <c r="CD149" s="153"/>
      <c r="CE149" s="153"/>
      <c r="CF149" s="153"/>
      <c r="CG149" s="153"/>
      <c r="CH149" s="153"/>
      <c r="CI149" s="153"/>
      <c r="CJ149" s="153"/>
      <c r="CK149" s="153"/>
      <c r="CL149" s="153"/>
      <c r="CM149" s="153"/>
      <c r="CN149" s="153"/>
      <c r="CO149" s="153"/>
      <c r="CP149" s="153"/>
      <c r="CQ149" s="153"/>
      <c r="CR149" s="153"/>
      <c r="CS149" s="153"/>
      <c r="CT149" s="153"/>
      <c r="CU149" s="153"/>
      <c r="CV149" s="153"/>
      <c r="CW149" s="153"/>
      <c r="CX149" s="153"/>
      <c r="CY149" s="153"/>
      <c r="CZ149" s="153"/>
      <c r="DA149" s="153"/>
      <c r="DB149" s="153"/>
      <c r="DC149" s="153"/>
      <c r="DD149" s="153"/>
      <c r="DE149" s="153"/>
      <c r="DF149" s="176"/>
      <c r="DG149" s="176"/>
      <c r="DH149" s="7"/>
      <c r="DI149" s="7"/>
      <c r="DJ149" s="7"/>
      <c r="DK149" s="7"/>
      <c r="DL149" s="7"/>
      <c r="DM149" s="7"/>
      <c r="DN149" s="7"/>
      <c r="DO149" s="7"/>
      <c r="DP149" s="7"/>
      <c r="DQ149" s="7"/>
      <c r="DR149" s="7"/>
      <c r="DS149" s="7"/>
      <c r="DT149" s="7"/>
      <c r="DU149" s="7"/>
    </row>
    <row r="150" spans="1:125" x14ac:dyDescent="0.25">
      <c r="A150" s="142" t="s">
        <v>248</v>
      </c>
      <c r="B150" s="143">
        <v>616159</v>
      </c>
      <c r="C150" s="168"/>
      <c r="D150" s="145">
        <v>0.3372</v>
      </c>
      <c r="E150" s="146"/>
      <c r="F150" s="146"/>
      <c r="G150" s="155">
        <v>18271.603719462793</v>
      </c>
      <c r="H150" s="147"/>
      <c r="I150" s="148"/>
      <c r="J150" s="169"/>
      <c r="K150" s="169"/>
      <c r="L150" s="169"/>
      <c r="M150" s="169"/>
      <c r="N150" s="169"/>
      <c r="O150" s="169"/>
      <c r="P150" s="170"/>
      <c r="Q150" s="170"/>
      <c r="R150" s="171"/>
      <c r="S150" s="171"/>
      <c r="T150" s="171"/>
      <c r="U150" s="171"/>
      <c r="V150" s="172"/>
      <c r="W150" s="172"/>
      <c r="X150" s="170"/>
      <c r="Y150" s="170"/>
      <c r="Z150" s="171"/>
      <c r="AA150" s="171"/>
      <c r="AB150" s="171"/>
      <c r="AC150" s="171"/>
      <c r="AD150" s="283"/>
      <c r="AE150" s="312"/>
      <c r="AF150" s="294"/>
      <c r="AG150" s="205"/>
      <c r="AH150" s="153"/>
      <c r="AI150" s="153"/>
      <c r="AJ150" s="153"/>
      <c r="AK150" s="153"/>
      <c r="AL150" s="153"/>
      <c r="AM150" s="153"/>
      <c r="AN150" s="153"/>
      <c r="AO150" s="153"/>
      <c r="AP150" s="153"/>
      <c r="AQ150" s="153"/>
      <c r="AR150" s="153"/>
      <c r="AS150" s="153"/>
      <c r="AT150" s="153"/>
      <c r="AU150" s="153"/>
      <c r="AV150" s="153"/>
      <c r="AW150" s="153"/>
      <c r="AX150" s="153"/>
      <c r="AY150" s="153"/>
      <c r="AZ150" s="153"/>
      <c r="BA150" s="153"/>
      <c r="BB150" s="153"/>
      <c r="BC150" s="153"/>
      <c r="BD150" s="153"/>
      <c r="BE150" s="153"/>
      <c r="BF150" s="153"/>
      <c r="BG150" s="153"/>
      <c r="BH150" s="153"/>
      <c r="BI150" s="153"/>
      <c r="BJ150" s="153"/>
      <c r="BK150" s="153"/>
      <c r="BL150" s="153"/>
      <c r="BM150" s="153"/>
      <c r="BN150" s="153"/>
      <c r="BO150" s="153"/>
      <c r="BP150" s="153"/>
      <c r="BQ150" s="153"/>
      <c r="BR150" s="153"/>
      <c r="BS150" s="153"/>
      <c r="BT150" s="153"/>
      <c r="BU150" s="153"/>
      <c r="BV150" s="153"/>
      <c r="BW150" s="153"/>
      <c r="BX150" s="153"/>
      <c r="BY150" s="153"/>
      <c r="BZ150" s="153"/>
      <c r="CA150" s="153"/>
      <c r="CB150" s="153"/>
      <c r="CC150" s="153"/>
      <c r="CD150" s="153"/>
      <c r="CE150" s="153"/>
      <c r="CF150" s="153"/>
      <c r="CG150" s="153"/>
      <c r="CH150" s="153"/>
      <c r="CI150" s="153"/>
      <c r="CJ150" s="153"/>
      <c r="CK150" s="153"/>
      <c r="CL150" s="153"/>
      <c r="CM150" s="153"/>
      <c r="CN150" s="153"/>
      <c r="CO150" s="153"/>
      <c r="CP150" s="153"/>
      <c r="CQ150" s="153"/>
      <c r="CR150" s="153"/>
      <c r="CS150" s="153"/>
      <c r="CT150" s="153"/>
      <c r="CU150" s="153"/>
      <c r="CV150" s="153"/>
      <c r="CW150" s="153"/>
      <c r="CX150" s="153"/>
      <c r="CY150" s="153"/>
      <c r="CZ150" s="153"/>
      <c r="DA150" s="153"/>
      <c r="DB150" s="153"/>
      <c r="DC150" s="153"/>
      <c r="DD150" s="153"/>
      <c r="DE150" s="153"/>
      <c r="DF150" s="176"/>
      <c r="DG150" s="176"/>
      <c r="DH150" s="7"/>
      <c r="DI150" s="7"/>
      <c r="DJ150" s="7"/>
      <c r="DK150" s="7"/>
      <c r="DL150" s="7"/>
      <c r="DM150" s="7"/>
      <c r="DN150" s="7"/>
      <c r="DO150" s="7"/>
      <c r="DP150" s="7"/>
      <c r="DQ150" s="7"/>
      <c r="DR150" s="7"/>
      <c r="DS150" s="7"/>
      <c r="DT150" s="7"/>
      <c r="DU150" s="7"/>
    </row>
    <row r="151" spans="1:125" x14ac:dyDescent="0.25">
      <c r="A151" s="142" t="s">
        <v>218</v>
      </c>
      <c r="B151" s="143">
        <v>276780</v>
      </c>
      <c r="C151" s="144">
        <v>8.9983766523746187</v>
      </c>
      <c r="D151" s="145">
        <v>0.12959999999999994</v>
      </c>
      <c r="E151" s="146"/>
      <c r="F151" s="146"/>
      <c r="G151" s="147">
        <v>33000.675409495569</v>
      </c>
      <c r="H151" s="147"/>
      <c r="I151" s="148"/>
      <c r="J151" s="158">
        <v>10.928395940412001</v>
      </c>
      <c r="K151" s="158">
        <v>10.743705868514001</v>
      </c>
      <c r="L151" s="158">
        <v>11.633774627707</v>
      </c>
      <c r="M151" s="158">
        <v>12.509542008659</v>
      </c>
      <c r="N151" s="158">
        <v>11.079526353781</v>
      </c>
      <c r="O151" s="158">
        <v>12.130121606681</v>
      </c>
      <c r="P151" s="158">
        <v>11.662310316471</v>
      </c>
      <c r="Q151" s="158">
        <v>11.620247733781</v>
      </c>
      <c r="R151" s="153">
        <v>11.507400502964</v>
      </c>
      <c r="S151" s="153">
        <v>11.623833063807</v>
      </c>
      <c r="T151" s="153">
        <v>14.589873956168001</v>
      </c>
      <c r="U151" s="153">
        <v>14.293161248428</v>
      </c>
      <c r="V151" s="159">
        <v>14.321365081466</v>
      </c>
      <c r="W151" s="159">
        <v>15.491502063695</v>
      </c>
      <c r="X151" s="160">
        <v>18.823097147500999</v>
      </c>
      <c r="Y151" s="160">
        <v>17.862275180032</v>
      </c>
      <c r="Z151" s="153">
        <v>18.992720355589999</v>
      </c>
      <c r="AA151" s="153">
        <v>18.115088319554999</v>
      </c>
      <c r="AB151" s="153">
        <v>23.034758921123998</v>
      </c>
      <c r="AC151" s="153">
        <v>22.886957039893002</v>
      </c>
      <c r="AD151" s="282">
        <v>17.920178919459001</v>
      </c>
      <c r="AE151" s="295">
        <v>18.286136451737999</v>
      </c>
      <c r="AF151" s="284">
        <v>18.237582348332001</v>
      </c>
      <c r="AG151" s="205"/>
      <c r="AH151" s="153"/>
      <c r="AI151" s="153"/>
      <c r="AJ151" s="153"/>
      <c r="AK151" s="153"/>
      <c r="AL151" s="153"/>
      <c r="AM151" s="153"/>
      <c r="AN151" s="153"/>
      <c r="AO151" s="153"/>
      <c r="AP151" s="153"/>
      <c r="AQ151" s="153"/>
      <c r="AR151" s="153"/>
      <c r="AS151" s="153"/>
      <c r="AT151" s="153"/>
      <c r="AU151" s="153"/>
      <c r="AV151" s="153"/>
      <c r="AW151" s="153"/>
      <c r="AX151" s="153"/>
      <c r="AY151" s="153"/>
      <c r="AZ151" s="153"/>
      <c r="BA151" s="153"/>
      <c r="BB151" s="153"/>
      <c r="BC151" s="153"/>
      <c r="BD151" s="153"/>
      <c r="BE151" s="153"/>
      <c r="BF151" s="153"/>
      <c r="BG151" s="153"/>
      <c r="BH151" s="153"/>
      <c r="BI151" s="153"/>
      <c r="BJ151" s="153"/>
      <c r="BK151" s="153"/>
      <c r="BL151" s="153"/>
      <c r="BM151" s="153"/>
      <c r="BN151" s="153"/>
      <c r="BO151" s="153"/>
      <c r="BP151" s="153"/>
      <c r="BQ151" s="153"/>
      <c r="BR151" s="153"/>
      <c r="BS151" s="153"/>
      <c r="BT151" s="153"/>
      <c r="BU151" s="153"/>
      <c r="BV151" s="153"/>
      <c r="BW151" s="153"/>
      <c r="BX151" s="153"/>
      <c r="BY151" s="153"/>
      <c r="BZ151" s="153"/>
      <c r="CA151" s="153"/>
      <c r="CB151" s="153"/>
      <c r="CC151" s="153"/>
      <c r="CD151" s="153"/>
      <c r="CE151" s="153"/>
      <c r="CF151" s="153"/>
      <c r="CG151" s="153"/>
      <c r="CH151" s="153"/>
      <c r="CI151" s="153"/>
      <c r="CJ151" s="153"/>
      <c r="CK151" s="153"/>
      <c r="CL151" s="153"/>
      <c r="CM151" s="153"/>
      <c r="CN151" s="153"/>
      <c r="CO151" s="153"/>
      <c r="CP151" s="153"/>
      <c r="CQ151" s="153"/>
      <c r="CR151" s="153"/>
      <c r="CS151" s="153"/>
      <c r="CT151" s="153"/>
      <c r="CU151" s="153"/>
      <c r="CV151" s="153"/>
      <c r="CW151" s="153"/>
      <c r="CX151" s="153"/>
      <c r="CY151" s="153"/>
      <c r="CZ151" s="153"/>
      <c r="DA151" s="153"/>
      <c r="DB151" s="153"/>
      <c r="DC151" s="153"/>
      <c r="DD151" s="153"/>
      <c r="DE151" s="153"/>
      <c r="DF151" s="176"/>
      <c r="DG151" s="176"/>
      <c r="DH151" s="7"/>
      <c r="DI151" s="7"/>
      <c r="DJ151" s="7"/>
      <c r="DK151" s="7"/>
      <c r="DL151" s="7"/>
      <c r="DM151" s="7"/>
      <c r="DN151" s="7"/>
      <c r="DO151" s="7"/>
      <c r="DP151" s="7"/>
      <c r="DQ151" s="7"/>
      <c r="DR151" s="7"/>
      <c r="DS151" s="7"/>
      <c r="DT151" s="7"/>
      <c r="DU151" s="7"/>
    </row>
    <row r="152" spans="1:125" x14ac:dyDescent="0.25">
      <c r="A152" s="142" t="s">
        <v>249</v>
      </c>
      <c r="B152" s="143">
        <v>5043612</v>
      </c>
      <c r="C152" s="168"/>
      <c r="D152" s="145">
        <v>0</v>
      </c>
      <c r="E152" s="146"/>
      <c r="F152" s="146"/>
      <c r="G152" s="155">
        <v>5511.3695019520601</v>
      </c>
      <c r="H152" s="147"/>
      <c r="I152" s="148"/>
      <c r="J152" s="169"/>
      <c r="K152" s="169"/>
      <c r="L152" s="169"/>
      <c r="M152" s="169"/>
      <c r="N152" s="169"/>
      <c r="O152" s="169"/>
      <c r="P152" s="169"/>
      <c r="Q152" s="169"/>
      <c r="R152" s="171"/>
      <c r="S152" s="171"/>
      <c r="T152" s="171"/>
      <c r="U152" s="171"/>
      <c r="V152" s="172"/>
      <c r="W152" s="172"/>
      <c r="X152" s="170"/>
      <c r="Y152" s="170"/>
      <c r="Z152" s="171"/>
      <c r="AA152" s="171"/>
      <c r="AB152" s="171"/>
      <c r="AC152" s="171"/>
      <c r="AD152" s="283"/>
      <c r="AE152" s="312"/>
      <c r="AF152" s="294"/>
      <c r="AG152" s="205"/>
      <c r="AH152" s="153"/>
      <c r="AI152" s="153"/>
      <c r="AJ152" s="153"/>
      <c r="AK152" s="153"/>
      <c r="AL152" s="153"/>
      <c r="AM152" s="153"/>
      <c r="AN152" s="153"/>
      <c r="AO152" s="153"/>
      <c r="AP152" s="153"/>
      <c r="AQ152" s="153"/>
      <c r="AR152" s="153"/>
      <c r="AS152" s="153"/>
      <c r="AT152" s="153"/>
      <c r="AU152" s="153"/>
      <c r="AV152" s="153"/>
      <c r="AW152" s="153"/>
      <c r="AX152" s="153"/>
      <c r="AY152" s="153"/>
      <c r="AZ152" s="153"/>
      <c r="BA152" s="153"/>
      <c r="BB152" s="153"/>
      <c r="BC152" s="153"/>
      <c r="BD152" s="153"/>
      <c r="BE152" s="153"/>
      <c r="BF152" s="153"/>
      <c r="BG152" s="153"/>
      <c r="BH152" s="153"/>
      <c r="BI152" s="153"/>
      <c r="BJ152" s="153"/>
      <c r="BK152" s="153"/>
      <c r="BL152" s="153"/>
      <c r="BM152" s="153"/>
      <c r="BN152" s="153"/>
      <c r="BO152" s="153"/>
      <c r="BP152" s="153"/>
      <c r="BQ152" s="153"/>
      <c r="BR152" s="153"/>
      <c r="BS152" s="153"/>
      <c r="BT152" s="153"/>
      <c r="BU152" s="153"/>
      <c r="BV152" s="153"/>
      <c r="BW152" s="153"/>
      <c r="BX152" s="153"/>
      <c r="BY152" s="153"/>
      <c r="BZ152" s="153"/>
      <c r="CA152" s="153"/>
      <c r="CB152" s="153"/>
      <c r="CC152" s="153"/>
      <c r="CD152" s="153"/>
      <c r="CE152" s="153"/>
      <c r="CF152" s="153"/>
      <c r="CG152" s="153"/>
      <c r="CH152" s="153"/>
      <c r="CI152" s="153"/>
      <c r="CJ152" s="153"/>
      <c r="CK152" s="153"/>
      <c r="CL152" s="153"/>
      <c r="CM152" s="153"/>
      <c r="CN152" s="153"/>
      <c r="CO152" s="153"/>
      <c r="CP152" s="153"/>
      <c r="CQ152" s="153"/>
      <c r="CR152" s="153"/>
      <c r="CS152" s="153"/>
      <c r="CT152" s="153"/>
      <c r="CU152" s="153"/>
      <c r="CV152" s="153"/>
      <c r="CW152" s="153"/>
      <c r="CX152" s="153"/>
      <c r="CY152" s="153"/>
      <c r="CZ152" s="153"/>
      <c r="DA152" s="153"/>
      <c r="DB152" s="153"/>
      <c r="DC152" s="153"/>
      <c r="DD152" s="153"/>
      <c r="DE152" s="153"/>
      <c r="DF152" s="176"/>
      <c r="DG152" s="176"/>
      <c r="DH152" s="7"/>
      <c r="DI152" s="7"/>
      <c r="DJ152" s="7"/>
      <c r="DK152" s="7"/>
      <c r="DL152" s="7"/>
      <c r="DM152" s="7"/>
      <c r="DN152" s="7"/>
      <c r="DO152" s="7"/>
      <c r="DP152" s="7"/>
      <c r="DQ152" s="7"/>
      <c r="DR152" s="7"/>
      <c r="DS152" s="7"/>
      <c r="DT152" s="7"/>
      <c r="DU152" s="7"/>
    </row>
    <row r="153" spans="1:125" x14ac:dyDescent="0.25">
      <c r="A153" s="142" t="s">
        <v>157</v>
      </c>
      <c r="B153" s="143">
        <v>974052</v>
      </c>
      <c r="C153" s="144">
        <v>2.1855616547759196</v>
      </c>
      <c r="D153" s="309"/>
      <c r="E153" s="146"/>
      <c r="F153" s="146"/>
      <c r="G153" s="167"/>
      <c r="H153" s="147"/>
      <c r="I153" s="148"/>
      <c r="J153" s="158">
        <v>2.8464123683553999</v>
      </c>
      <c r="K153" s="158">
        <v>2.8122472122226001</v>
      </c>
      <c r="L153" s="158">
        <v>2.9041330437814001</v>
      </c>
      <c r="M153" s="158">
        <v>2.9392808376708999</v>
      </c>
      <c r="N153" s="158">
        <v>3.1852996005011001</v>
      </c>
      <c r="O153" s="158">
        <v>3.0119949334638001</v>
      </c>
      <c r="P153" s="158">
        <v>2.8733632081099998</v>
      </c>
      <c r="Q153" s="158">
        <v>2.7003687096796001</v>
      </c>
      <c r="R153" s="153">
        <v>2.9043232770734</v>
      </c>
      <c r="S153" s="153">
        <v>2.9748324135386</v>
      </c>
      <c r="T153" s="153">
        <v>3.2099598687880002</v>
      </c>
      <c r="U153" s="153">
        <v>3.0698500198144001</v>
      </c>
      <c r="V153" s="159">
        <v>2.8594450695342002</v>
      </c>
      <c r="W153" s="159">
        <v>2.7447712121643999</v>
      </c>
      <c r="X153" s="160">
        <v>2.8297216783126</v>
      </c>
      <c r="Y153" s="160">
        <v>2.9386982145116001</v>
      </c>
      <c r="Z153" s="153">
        <v>3.0173340553356001</v>
      </c>
      <c r="AA153" s="153">
        <v>3.0314844774016998</v>
      </c>
      <c r="AB153" s="153">
        <v>3.0123795703098999</v>
      </c>
      <c r="AC153" s="153">
        <v>2.9833977372709</v>
      </c>
      <c r="AD153" s="282">
        <v>2.8968869339072998</v>
      </c>
      <c r="AE153" s="285">
        <v>2.9407593092596001</v>
      </c>
      <c r="AF153" s="284">
        <v>3.0104787023299</v>
      </c>
      <c r="AG153" s="205"/>
      <c r="AH153" s="153"/>
      <c r="AI153" s="153"/>
      <c r="AJ153" s="153"/>
      <c r="AK153" s="153"/>
      <c r="AL153" s="153"/>
      <c r="AM153" s="153"/>
      <c r="AN153" s="153"/>
      <c r="AO153" s="153"/>
      <c r="AP153" s="153"/>
      <c r="AQ153" s="153"/>
      <c r="AR153" s="153"/>
      <c r="AS153" s="153"/>
      <c r="AT153" s="153"/>
      <c r="AU153" s="153"/>
      <c r="AV153" s="153"/>
      <c r="AW153" s="153"/>
      <c r="AX153" s="153"/>
      <c r="AY153" s="153"/>
      <c r="AZ153" s="153"/>
      <c r="BA153" s="153"/>
      <c r="BB153" s="153"/>
      <c r="BC153" s="153"/>
      <c r="BD153" s="153"/>
      <c r="BE153" s="153"/>
      <c r="BF153" s="153"/>
      <c r="BG153" s="153"/>
      <c r="BH153" s="153"/>
      <c r="BI153" s="153"/>
      <c r="BJ153" s="153"/>
      <c r="BK153" s="153"/>
      <c r="BL153" s="153"/>
      <c r="BM153" s="153"/>
      <c r="BN153" s="153"/>
      <c r="BO153" s="153"/>
      <c r="BP153" s="153"/>
      <c r="BQ153" s="153"/>
      <c r="BR153" s="153"/>
      <c r="BS153" s="153"/>
      <c r="BT153" s="153"/>
      <c r="BU153" s="153"/>
      <c r="BV153" s="153"/>
      <c r="BW153" s="153"/>
      <c r="BX153" s="153"/>
      <c r="BY153" s="153"/>
      <c r="BZ153" s="153"/>
      <c r="CA153" s="153"/>
      <c r="CB153" s="153"/>
      <c r="CC153" s="153"/>
      <c r="CD153" s="153"/>
      <c r="CE153" s="153"/>
      <c r="CF153" s="153"/>
      <c r="CG153" s="153"/>
      <c r="CH153" s="153"/>
      <c r="CI153" s="153"/>
      <c r="CJ153" s="153"/>
      <c r="CK153" s="153"/>
      <c r="CL153" s="153"/>
      <c r="CM153" s="153"/>
      <c r="CN153" s="153"/>
      <c r="CO153" s="153"/>
      <c r="CP153" s="153"/>
      <c r="CQ153" s="153"/>
      <c r="CR153" s="153"/>
      <c r="CS153" s="153"/>
      <c r="CT153" s="153"/>
      <c r="CU153" s="153"/>
      <c r="CV153" s="153"/>
      <c r="CW153" s="153"/>
      <c r="CX153" s="153"/>
      <c r="CY153" s="153"/>
      <c r="CZ153" s="153"/>
      <c r="DA153" s="153"/>
      <c r="DB153" s="153"/>
      <c r="DC153" s="153"/>
      <c r="DD153" s="153"/>
      <c r="DE153" s="153"/>
      <c r="DF153" s="176"/>
      <c r="DG153" s="176"/>
      <c r="DH153" s="7"/>
      <c r="DI153" s="7"/>
      <c r="DJ153" s="7"/>
      <c r="DK153" s="7"/>
      <c r="DL153" s="7"/>
      <c r="DM153" s="7"/>
      <c r="DN153" s="7"/>
      <c r="DO153" s="7"/>
      <c r="DP153" s="7"/>
      <c r="DQ153" s="7"/>
      <c r="DR153" s="7"/>
      <c r="DS153" s="7"/>
      <c r="DT153" s="7"/>
      <c r="DU153" s="7"/>
    </row>
    <row r="154" spans="1:125" x14ac:dyDescent="0.25">
      <c r="A154" s="142" t="s">
        <v>250</v>
      </c>
      <c r="B154" s="143">
        <v>10913164</v>
      </c>
      <c r="C154" s="168"/>
      <c r="D154" s="145">
        <v>0.39020000000000005</v>
      </c>
      <c r="E154" s="146"/>
      <c r="F154" s="146"/>
      <c r="G154" s="167"/>
      <c r="H154" s="147"/>
      <c r="I154" s="148"/>
      <c r="J154" s="169"/>
      <c r="K154" s="169"/>
      <c r="L154" s="169"/>
      <c r="M154" s="169"/>
      <c r="N154" s="169"/>
      <c r="O154" s="169"/>
      <c r="P154" s="169"/>
      <c r="Q154" s="169"/>
      <c r="R154" s="171"/>
      <c r="S154" s="171"/>
      <c r="T154" s="171"/>
      <c r="U154" s="171"/>
      <c r="V154" s="172"/>
      <c r="W154" s="172"/>
      <c r="X154" s="170"/>
      <c r="Y154" s="170"/>
      <c r="Z154" s="171"/>
      <c r="AA154" s="171"/>
      <c r="AB154" s="171"/>
      <c r="AC154" s="171"/>
      <c r="AD154" s="283"/>
      <c r="AE154" s="312"/>
      <c r="AF154" s="294"/>
      <c r="AG154" s="205"/>
      <c r="AH154" s="153"/>
      <c r="AI154" s="153"/>
      <c r="AJ154" s="153"/>
      <c r="AK154" s="153"/>
      <c r="AL154" s="153"/>
      <c r="AM154" s="153"/>
      <c r="AN154" s="153"/>
      <c r="AO154" s="153"/>
      <c r="AP154" s="153"/>
      <c r="AQ154" s="153"/>
      <c r="AR154" s="153"/>
      <c r="AS154" s="153"/>
      <c r="AT154" s="153"/>
      <c r="AU154" s="153"/>
      <c r="AV154" s="153"/>
      <c r="AW154" s="153"/>
      <c r="AX154" s="153"/>
      <c r="AY154" s="153"/>
      <c r="AZ154" s="153"/>
      <c r="BA154" s="153"/>
      <c r="BB154" s="153"/>
      <c r="BC154" s="153"/>
      <c r="BD154" s="153"/>
      <c r="BE154" s="153"/>
      <c r="BF154" s="153"/>
      <c r="BG154" s="153"/>
      <c r="BH154" s="153"/>
      <c r="BI154" s="153"/>
      <c r="BJ154" s="153"/>
      <c r="BK154" s="153"/>
      <c r="BL154" s="153"/>
      <c r="BM154" s="153"/>
      <c r="BN154" s="153"/>
      <c r="BO154" s="153"/>
      <c r="BP154" s="153"/>
      <c r="BQ154" s="153"/>
      <c r="BR154" s="153"/>
      <c r="BS154" s="153"/>
      <c r="BT154" s="153"/>
      <c r="BU154" s="153"/>
      <c r="BV154" s="153"/>
      <c r="BW154" s="153"/>
      <c r="BX154" s="153"/>
      <c r="BY154" s="153"/>
      <c r="BZ154" s="153"/>
      <c r="CA154" s="153"/>
      <c r="CB154" s="153"/>
      <c r="CC154" s="153"/>
      <c r="CD154" s="153"/>
      <c r="CE154" s="153"/>
      <c r="CF154" s="153"/>
      <c r="CG154" s="153"/>
      <c r="CH154" s="153"/>
      <c r="CI154" s="153"/>
      <c r="CJ154" s="153"/>
      <c r="CK154" s="153"/>
      <c r="CL154" s="153"/>
      <c r="CM154" s="153"/>
      <c r="CN154" s="153"/>
      <c r="CO154" s="153"/>
      <c r="CP154" s="153"/>
      <c r="CQ154" s="153"/>
      <c r="CR154" s="153"/>
      <c r="CS154" s="153"/>
      <c r="CT154" s="153"/>
      <c r="CU154" s="153"/>
      <c r="CV154" s="153"/>
      <c r="CW154" s="153"/>
      <c r="CX154" s="153"/>
      <c r="CY154" s="153"/>
      <c r="CZ154" s="153"/>
      <c r="DA154" s="153"/>
      <c r="DB154" s="153"/>
      <c r="DC154" s="153"/>
      <c r="DD154" s="153"/>
      <c r="DE154" s="153"/>
      <c r="DF154" s="176"/>
      <c r="DG154" s="176"/>
      <c r="DH154" s="7"/>
      <c r="DI154" s="7"/>
      <c r="DJ154" s="7"/>
      <c r="DK154" s="7"/>
      <c r="DL154" s="7"/>
      <c r="DM154" s="7"/>
      <c r="DN154" s="7"/>
      <c r="DO154" s="7"/>
      <c r="DP154" s="7"/>
      <c r="DQ154" s="7"/>
      <c r="DR154" s="7"/>
      <c r="DS154" s="7"/>
      <c r="DT154" s="7"/>
      <c r="DU154" s="7"/>
    </row>
    <row r="155" spans="1:125" x14ac:dyDescent="0.25">
      <c r="A155" s="142" t="s">
        <v>162</v>
      </c>
      <c r="B155" s="143">
        <v>22125249</v>
      </c>
      <c r="C155" s="144">
        <v>2.80561056291684</v>
      </c>
      <c r="D155" s="145">
        <v>0.41009999999999996</v>
      </c>
      <c r="E155" s="163"/>
      <c r="F155" s="146"/>
      <c r="G155" s="147">
        <v>2849.5864123106749</v>
      </c>
      <c r="H155" s="147"/>
      <c r="I155" s="148"/>
      <c r="J155" s="149">
        <v>2.7934507749185999</v>
      </c>
      <c r="K155" s="149">
        <v>2.7405762759427001</v>
      </c>
      <c r="L155" s="149">
        <v>2.6779559481350002</v>
      </c>
      <c r="M155" s="149">
        <v>2.6365691626413001</v>
      </c>
      <c r="N155" s="149">
        <v>2.6946790747481999</v>
      </c>
      <c r="O155" s="149">
        <v>3.2121041126439001</v>
      </c>
      <c r="P155" s="149">
        <v>3.2527690899161001</v>
      </c>
      <c r="Q155" s="149">
        <v>3.3098800579707999</v>
      </c>
      <c r="R155" s="150">
        <v>3.2785852971568001</v>
      </c>
      <c r="S155" s="150">
        <v>2.9949057750981001</v>
      </c>
      <c r="T155" s="150">
        <v>2.9805628916744</v>
      </c>
      <c r="U155" s="150">
        <v>2.8099211833603999</v>
      </c>
      <c r="V155" s="151">
        <v>2.2580434149886002</v>
      </c>
      <c r="W155" s="151">
        <v>1.5745108227049001</v>
      </c>
      <c r="X155" s="152">
        <v>1.4044894067283</v>
      </c>
      <c r="Y155" s="152">
        <v>1.3673087424757</v>
      </c>
      <c r="Z155" s="153">
        <v>1.3377066721294</v>
      </c>
      <c r="AA155" s="153">
        <v>1.4519770181764999</v>
      </c>
      <c r="AB155" s="153">
        <v>1.5817759745640001</v>
      </c>
      <c r="AC155" s="153">
        <v>1.4922604034253</v>
      </c>
      <c r="AD155" s="282">
        <v>1.3781436234683</v>
      </c>
      <c r="AE155" s="295">
        <v>1.3869102609331001</v>
      </c>
      <c r="AF155" s="284">
        <v>1.3796534070647</v>
      </c>
      <c r="AG155" s="205"/>
      <c r="AH155" s="153"/>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c r="BI155" s="153"/>
      <c r="BJ155" s="153"/>
      <c r="BK155" s="153"/>
      <c r="BL155" s="153"/>
      <c r="BM155" s="153"/>
      <c r="BN155" s="153"/>
      <c r="BO155" s="153"/>
      <c r="BP155" s="153"/>
      <c r="BQ155" s="153"/>
      <c r="BR155" s="153"/>
      <c r="BS155" s="153"/>
      <c r="BT155" s="153"/>
      <c r="BU155" s="153"/>
      <c r="BV155" s="153"/>
      <c r="BW155" s="153"/>
      <c r="BX155" s="153"/>
      <c r="BY155" s="153"/>
      <c r="BZ155" s="153"/>
      <c r="CA155" s="153"/>
      <c r="CB155" s="153"/>
      <c r="CC155" s="153"/>
      <c r="CD155" s="153"/>
      <c r="CE155" s="153"/>
      <c r="CF155" s="153"/>
      <c r="CG155" s="153"/>
      <c r="CH155" s="153"/>
      <c r="CI155" s="153"/>
      <c r="CJ155" s="153"/>
      <c r="CK155" s="153"/>
      <c r="CL155" s="153"/>
      <c r="CM155" s="153"/>
      <c r="CN155" s="153"/>
      <c r="CO155" s="153"/>
      <c r="CP155" s="153"/>
      <c r="CQ155" s="153"/>
      <c r="CR155" s="153"/>
      <c r="CS155" s="153"/>
      <c r="CT155" s="153"/>
      <c r="CU155" s="153"/>
      <c r="CV155" s="153"/>
      <c r="CW155" s="153"/>
      <c r="CX155" s="153"/>
      <c r="CY155" s="153"/>
      <c r="CZ155" s="153"/>
      <c r="DA155" s="153"/>
      <c r="DB155" s="153"/>
      <c r="DC155" s="153"/>
      <c r="DD155" s="153"/>
      <c r="DE155" s="153"/>
      <c r="DF155" s="176"/>
      <c r="DG155" s="176"/>
      <c r="DH155" s="7"/>
      <c r="DI155" s="7"/>
      <c r="DJ155" s="7"/>
      <c r="DK155" s="7"/>
      <c r="DL155" s="7"/>
      <c r="DM155" s="7"/>
      <c r="DN155" s="7"/>
      <c r="DO155" s="7"/>
      <c r="DP155" s="7"/>
      <c r="DQ155" s="7"/>
      <c r="DR155" s="7"/>
      <c r="DS155" s="7"/>
      <c r="DT155" s="7"/>
      <c r="DU155" s="7"/>
    </row>
    <row r="156" spans="1:125" x14ac:dyDescent="0.25">
      <c r="A156" s="142" t="s">
        <v>209</v>
      </c>
      <c r="B156" s="143">
        <v>23893394</v>
      </c>
      <c r="C156" s="144">
        <v>7.7179014776019601</v>
      </c>
      <c r="D156" s="309"/>
      <c r="E156" s="146">
        <v>0.30859754360809993</v>
      </c>
      <c r="F156" s="146">
        <v>0.30550184070831787</v>
      </c>
      <c r="G156" s="147">
        <v>47390.497207766355</v>
      </c>
      <c r="H156" s="147"/>
      <c r="I156" s="148"/>
      <c r="J156" s="153">
        <v>10.285243033445999</v>
      </c>
      <c r="K156" s="153">
        <v>10.530677235728</v>
      </c>
      <c r="L156" s="153">
        <v>10.783303003861</v>
      </c>
      <c r="M156" s="153">
        <v>11.179758540284</v>
      </c>
      <c r="N156" s="153">
        <v>11.529302504756</v>
      </c>
      <c r="O156" s="153">
        <v>11.807859082345001</v>
      </c>
      <c r="P156" s="153">
        <v>12.060646435255</v>
      </c>
      <c r="Q156" s="153">
        <v>12.215736003293999</v>
      </c>
      <c r="R156" s="153">
        <v>11.618716060399001</v>
      </c>
      <c r="S156" s="153">
        <v>11.022105940418999</v>
      </c>
      <c r="T156" s="153">
        <v>11.695502218473999</v>
      </c>
      <c r="U156" s="153">
        <v>11.899367412668999</v>
      </c>
      <c r="V156" s="159">
        <v>11.647490227312</v>
      </c>
      <c r="W156" s="159">
        <v>11.841864976718</v>
      </c>
      <c r="X156" s="160">
        <v>12.025872616965</v>
      </c>
      <c r="Y156" s="160">
        <v>11.907602214800001</v>
      </c>
      <c r="Z156" s="153">
        <v>12.070387684021</v>
      </c>
      <c r="AA156" s="153">
        <v>12.265050686114</v>
      </c>
      <c r="AB156" s="153">
        <v>12.105261657894999</v>
      </c>
      <c r="AC156" s="153">
        <v>11.642269570654999</v>
      </c>
      <c r="AD156" s="282">
        <v>11.530748352993999</v>
      </c>
      <c r="AE156" s="295">
        <v>12.089671619536</v>
      </c>
      <c r="AF156" s="284">
        <v>11.519206629825</v>
      </c>
      <c r="AG156" s="205"/>
      <c r="AH156" s="153"/>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c r="BI156" s="153"/>
      <c r="BJ156" s="153"/>
      <c r="BK156" s="153"/>
      <c r="BL156" s="153"/>
      <c r="BM156" s="153"/>
      <c r="BN156" s="153"/>
      <c r="BO156" s="153"/>
      <c r="BP156" s="153"/>
      <c r="BQ156" s="153"/>
      <c r="BR156" s="153"/>
      <c r="BS156" s="153"/>
      <c r="BT156" s="153"/>
      <c r="BU156" s="153"/>
      <c r="BV156" s="153"/>
      <c r="BW156" s="153"/>
      <c r="BX156" s="153"/>
      <c r="BY156" s="153"/>
      <c r="BZ156" s="153"/>
      <c r="CA156" s="153"/>
      <c r="CB156" s="153"/>
      <c r="CC156" s="153"/>
      <c r="CD156" s="153"/>
      <c r="CE156" s="153"/>
      <c r="CF156" s="153"/>
      <c r="CG156" s="153"/>
      <c r="CH156" s="153"/>
      <c r="CI156" s="153"/>
      <c r="CJ156" s="153"/>
      <c r="CK156" s="153"/>
      <c r="CL156" s="153"/>
      <c r="CM156" s="153"/>
      <c r="CN156" s="153"/>
      <c r="CO156" s="153"/>
      <c r="CP156" s="153"/>
      <c r="CQ156" s="153"/>
      <c r="CR156" s="153"/>
      <c r="CS156" s="153"/>
      <c r="CT156" s="153"/>
      <c r="CU156" s="153"/>
      <c r="CV156" s="153"/>
      <c r="CW156" s="153"/>
      <c r="CX156" s="153"/>
      <c r="CY156" s="153"/>
      <c r="CZ156" s="153"/>
      <c r="DA156" s="153"/>
      <c r="DB156" s="153"/>
      <c r="DC156" s="153"/>
      <c r="DD156" s="153"/>
      <c r="DE156" s="153"/>
      <c r="DF156" s="176"/>
      <c r="DG156" s="176"/>
      <c r="DH156" s="7"/>
      <c r="DI156" s="7"/>
      <c r="DJ156" s="7"/>
      <c r="DK156" s="7"/>
      <c r="DL156" s="7"/>
      <c r="DM156" s="7"/>
      <c r="DN156" s="7"/>
      <c r="DO156" s="7"/>
      <c r="DP156" s="7"/>
      <c r="DQ156" s="7"/>
      <c r="DR156" s="7"/>
      <c r="DS156" s="7"/>
      <c r="DT156" s="7"/>
      <c r="DU156" s="7"/>
    </row>
    <row r="157" spans="1:125" x14ac:dyDescent="0.25">
      <c r="A157" s="142" t="s">
        <v>106</v>
      </c>
      <c r="B157" s="143">
        <v>326740</v>
      </c>
      <c r="C157" s="144">
        <v>0.35811032424092498</v>
      </c>
      <c r="D157" s="145">
        <v>0.11780000000000002</v>
      </c>
      <c r="E157" s="146"/>
      <c r="F157" s="146"/>
      <c r="G157" s="147">
        <v>2889.3299672802937</v>
      </c>
      <c r="H157" s="147"/>
      <c r="I157" s="148"/>
      <c r="J157" s="149">
        <v>0.50669359784943002</v>
      </c>
      <c r="K157" s="149">
        <v>0.56169753230458996</v>
      </c>
      <c r="L157" s="149">
        <v>0.53186840171317995</v>
      </c>
      <c r="M157" s="149">
        <v>0.60067730737827996</v>
      </c>
      <c r="N157" s="149">
        <v>0.45491956545223</v>
      </c>
      <c r="O157" s="149">
        <v>0.45304581268921001</v>
      </c>
      <c r="P157" s="149">
        <v>0.39562833302479</v>
      </c>
      <c r="Q157" s="149">
        <v>0.59488824281441</v>
      </c>
      <c r="R157" s="152">
        <v>0.57290156501498002</v>
      </c>
      <c r="S157" s="152">
        <v>0.64836546228303005</v>
      </c>
      <c r="T157" s="150">
        <v>0.66637438807865002</v>
      </c>
      <c r="U157" s="150">
        <v>0.75848531986609002</v>
      </c>
      <c r="V157" s="151">
        <v>0.60842758611032</v>
      </c>
      <c r="W157" s="151">
        <v>0.60348712660952997</v>
      </c>
      <c r="X157" s="152">
        <v>0.68557577800310998</v>
      </c>
      <c r="Y157" s="152">
        <v>0.61772721143686005</v>
      </c>
      <c r="Z157" s="153">
        <v>0.62895630820973003</v>
      </c>
      <c r="AA157" s="153">
        <v>0.70252926061630006</v>
      </c>
      <c r="AB157" s="153">
        <v>0.88795232721355999</v>
      </c>
      <c r="AC157" s="153">
        <v>0.88010003040600004</v>
      </c>
      <c r="AD157" s="282">
        <v>0.69723609330743996</v>
      </c>
      <c r="AE157" s="295">
        <v>0.71055755118519004</v>
      </c>
      <c r="AF157" s="284">
        <v>0.71289336189783004</v>
      </c>
      <c r="AG157" s="205"/>
      <c r="AH157" s="153"/>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c r="BI157" s="153"/>
      <c r="BJ157" s="153"/>
      <c r="BK157" s="153"/>
      <c r="BL157" s="153"/>
      <c r="BM157" s="153"/>
      <c r="BN157" s="153"/>
      <c r="BO157" s="153"/>
      <c r="BP157" s="153"/>
      <c r="BQ157" s="153"/>
      <c r="BR157" s="153"/>
      <c r="BS157" s="153"/>
      <c r="BT157" s="153"/>
      <c r="BU157" s="153"/>
      <c r="BV157" s="153"/>
      <c r="BW157" s="153"/>
      <c r="BX157" s="153"/>
      <c r="BY157" s="153"/>
      <c r="BZ157" s="153"/>
      <c r="CA157" s="153"/>
      <c r="CB157" s="153"/>
      <c r="CC157" s="153"/>
      <c r="CD157" s="153"/>
      <c r="CE157" s="153"/>
      <c r="CF157" s="153"/>
      <c r="CG157" s="153"/>
      <c r="CH157" s="153"/>
      <c r="CI157" s="153"/>
      <c r="CJ157" s="153"/>
      <c r="CK157" s="153"/>
      <c r="CL157" s="153"/>
      <c r="CM157" s="153"/>
      <c r="CN157" s="153"/>
      <c r="CO157" s="153"/>
      <c r="CP157" s="153"/>
      <c r="CQ157" s="153"/>
      <c r="CR157" s="153"/>
      <c r="CS157" s="153"/>
      <c r="CT157" s="153"/>
      <c r="CU157" s="153"/>
      <c r="CV157" s="153"/>
      <c r="CW157" s="153"/>
      <c r="CX157" s="153"/>
      <c r="CY157" s="153"/>
      <c r="CZ157" s="153"/>
      <c r="DA157" s="153"/>
      <c r="DB157" s="153"/>
      <c r="DC157" s="153"/>
      <c r="DD157" s="153"/>
      <c r="DE157" s="153"/>
      <c r="DF157" s="176"/>
      <c r="DG157" s="176"/>
      <c r="DH157" s="7"/>
      <c r="DI157" s="7"/>
      <c r="DJ157" s="7"/>
      <c r="DK157" s="7"/>
      <c r="DL157" s="7"/>
      <c r="DM157" s="7"/>
      <c r="DN157" s="7"/>
      <c r="DO157" s="7"/>
      <c r="DP157" s="7"/>
      <c r="DQ157" s="7"/>
      <c r="DR157" s="7"/>
      <c r="DS157" s="7"/>
      <c r="DT157" s="7"/>
      <c r="DU157" s="7"/>
    </row>
    <row r="158" spans="1:125" x14ac:dyDescent="0.25">
      <c r="A158" s="142" t="s">
        <v>85</v>
      </c>
      <c r="B158" s="143">
        <v>41128771</v>
      </c>
      <c r="C158" s="144">
        <v>0.11334172811490779</v>
      </c>
      <c r="D158" s="145">
        <v>0.20310000000000003</v>
      </c>
      <c r="E158" s="146"/>
      <c r="F158" s="146"/>
      <c r="G158" s="147">
        <v>1770.954357435814</v>
      </c>
      <c r="H158" s="147"/>
      <c r="I158" s="148"/>
      <c r="J158" s="149">
        <v>5.3310811209614999E-2</v>
      </c>
      <c r="K158" s="149">
        <v>4.7137572838096997E-2</v>
      </c>
      <c r="L158" s="149">
        <v>4.4262294213101003E-2</v>
      </c>
      <c r="M158" s="149">
        <v>4.5903209168802001E-2</v>
      </c>
      <c r="N158" s="149">
        <v>3.8938832476497001E-2</v>
      </c>
      <c r="O158" s="149">
        <v>5.3202656168947003E-2</v>
      </c>
      <c r="P158" s="149">
        <v>5.7055066419587998E-2</v>
      </c>
      <c r="Q158" s="149">
        <v>7.7529302456160007E-2</v>
      </c>
      <c r="R158" s="150">
        <v>0.14763615896848001</v>
      </c>
      <c r="S158" s="150">
        <v>0.23162279874960001</v>
      </c>
      <c r="T158" s="150">
        <v>0.28074249172533</v>
      </c>
      <c r="U158" s="150">
        <v>0.39721206490736</v>
      </c>
      <c r="V158" s="151">
        <v>0.33151729830352</v>
      </c>
      <c r="W158" s="151">
        <v>0.27389248201246003</v>
      </c>
      <c r="X158" s="152">
        <v>0.25275311033726999</v>
      </c>
      <c r="Y158" s="152">
        <v>0.25846175030816998</v>
      </c>
      <c r="Z158" s="153">
        <v>0.22903013350827001</v>
      </c>
      <c r="AA158" s="153">
        <v>0.24055343334265999</v>
      </c>
      <c r="AB158" s="153">
        <v>0.22348623921602001</v>
      </c>
      <c r="AC158" s="153">
        <v>0.2001639613833</v>
      </c>
      <c r="AD158" s="282">
        <v>0.14370488713797</v>
      </c>
      <c r="AE158" s="295">
        <v>0.14491479592236001</v>
      </c>
      <c r="AF158" s="284">
        <v>0.14267900098205</v>
      </c>
      <c r="AG158" s="205"/>
      <c r="AH158" s="153"/>
      <c r="AI158" s="153"/>
      <c r="AJ158" s="153"/>
      <c r="AK158" s="153"/>
      <c r="AL158" s="153"/>
      <c r="AM158" s="153"/>
      <c r="AN158" s="153"/>
      <c r="AO158" s="153"/>
      <c r="AP158" s="153"/>
      <c r="AQ158" s="153"/>
      <c r="AR158" s="153"/>
      <c r="AS158" s="153"/>
      <c r="AT158" s="153"/>
      <c r="AU158" s="153"/>
      <c r="AV158" s="153"/>
      <c r="AW158" s="153"/>
      <c r="AX158" s="153"/>
      <c r="AY158" s="153"/>
      <c r="AZ158" s="153"/>
      <c r="BA158" s="153"/>
      <c r="BB158" s="153"/>
      <c r="BC158" s="153"/>
      <c r="BD158" s="153"/>
      <c r="BE158" s="153"/>
      <c r="BF158" s="153"/>
      <c r="BG158" s="153"/>
      <c r="BH158" s="153"/>
      <c r="BI158" s="153"/>
      <c r="BJ158" s="153"/>
      <c r="BK158" s="153"/>
      <c r="BL158" s="153"/>
      <c r="BM158" s="153"/>
      <c r="BN158" s="153"/>
      <c r="BO158" s="153"/>
      <c r="BP158" s="153"/>
      <c r="BQ158" s="153"/>
      <c r="BR158" s="153"/>
      <c r="BS158" s="153"/>
      <c r="BT158" s="153"/>
      <c r="BU158" s="153"/>
      <c r="BV158" s="153"/>
      <c r="BW158" s="153"/>
      <c r="BX158" s="153"/>
      <c r="BY158" s="153"/>
      <c r="BZ158" s="153"/>
      <c r="CA158" s="153"/>
      <c r="CB158" s="153"/>
      <c r="CC158" s="153"/>
      <c r="CD158" s="153"/>
      <c r="CE158" s="153"/>
      <c r="CF158" s="153"/>
      <c r="CG158" s="153"/>
      <c r="CH158" s="153"/>
      <c r="CI158" s="153"/>
      <c r="CJ158" s="153"/>
      <c r="CK158" s="153"/>
      <c r="CL158" s="153"/>
      <c r="CM158" s="153"/>
      <c r="CN158" s="153"/>
      <c r="CO158" s="153"/>
      <c r="CP158" s="153"/>
      <c r="CQ158" s="153"/>
      <c r="CR158" s="153"/>
      <c r="CS158" s="153"/>
      <c r="CT158" s="153"/>
      <c r="CU158" s="153"/>
      <c r="CV158" s="153"/>
      <c r="CW158" s="153"/>
      <c r="CX158" s="153"/>
      <c r="CY158" s="153"/>
      <c r="CZ158" s="153"/>
      <c r="DA158" s="153"/>
      <c r="DB158" s="153"/>
      <c r="DC158" s="153"/>
      <c r="DD158" s="153"/>
      <c r="DE158" s="153"/>
      <c r="DF158" s="176"/>
      <c r="DG158" s="176"/>
      <c r="DH158" s="7"/>
      <c r="DI158" s="7"/>
      <c r="DJ158" s="7"/>
      <c r="DK158" s="7"/>
      <c r="DL158" s="7"/>
      <c r="DM158" s="7"/>
      <c r="DN158" s="7"/>
      <c r="DO158" s="7"/>
      <c r="DP158" s="7"/>
      <c r="DQ158" s="7"/>
      <c r="DR158" s="7"/>
      <c r="DS158" s="7"/>
      <c r="DT158" s="7"/>
      <c r="DU158" s="7"/>
    </row>
    <row r="159" spans="1:125" x14ac:dyDescent="0.25">
      <c r="A159" s="142" t="s">
        <v>127</v>
      </c>
      <c r="B159" s="154">
        <v>35588987</v>
      </c>
      <c r="C159" s="144">
        <v>0.98763773515545983</v>
      </c>
      <c r="D159" s="145">
        <v>0.24129999999999996</v>
      </c>
      <c r="E159" s="146"/>
      <c r="F159" s="146"/>
      <c r="G159" s="155">
        <v>6566.1010999442005</v>
      </c>
      <c r="H159" s="147"/>
      <c r="I159" s="148"/>
      <c r="J159" s="149">
        <v>1.0098916900426</v>
      </c>
      <c r="K159" s="149">
        <v>0.95876763622054995</v>
      </c>
      <c r="L159" s="149">
        <v>0.91193199393625002</v>
      </c>
      <c r="M159" s="149">
        <v>0.95797661160890002</v>
      </c>
      <c r="N159" s="149">
        <v>0.94371415344924003</v>
      </c>
      <c r="O159" s="149">
        <v>0.81647425668781004</v>
      </c>
      <c r="P159" s="149">
        <v>0.82530376318429</v>
      </c>
      <c r="Q159" s="149">
        <v>0.82083115936433004</v>
      </c>
      <c r="R159" s="150">
        <v>0.89565919182172005</v>
      </c>
      <c r="S159" s="150">
        <v>0.94507074251086998</v>
      </c>
      <c r="T159" s="150">
        <v>0.98257272295286002</v>
      </c>
      <c r="U159" s="150">
        <v>0.98497140344703005</v>
      </c>
      <c r="V159" s="151">
        <v>0.96342131017985999</v>
      </c>
      <c r="W159" s="151">
        <v>1.0697942875538999</v>
      </c>
      <c r="X159" s="152">
        <v>1.1286999143750001</v>
      </c>
      <c r="Y159" s="152">
        <v>1.1700374587250999</v>
      </c>
      <c r="Z159" s="153">
        <v>1.0599089007483</v>
      </c>
      <c r="AA159" s="153">
        <v>0.87755922027463995</v>
      </c>
      <c r="AB159" s="153">
        <v>0.80100662205527995</v>
      </c>
      <c r="AC159" s="153">
        <v>0.79674563909092</v>
      </c>
      <c r="AD159" s="282">
        <v>0.63115067807200997</v>
      </c>
      <c r="AE159" s="295">
        <v>0.63611847357719997</v>
      </c>
      <c r="AF159" s="284">
        <v>0.57693118940281995</v>
      </c>
      <c r="AG159" s="205"/>
      <c r="AH159" s="153"/>
      <c r="AI159" s="153"/>
      <c r="AJ159" s="153"/>
      <c r="AK159" s="153"/>
      <c r="AL159" s="153"/>
      <c r="AM159" s="153"/>
      <c r="AN159" s="153"/>
      <c r="AO159" s="153"/>
      <c r="AP159" s="153"/>
      <c r="AQ159" s="153"/>
      <c r="AR159" s="153"/>
      <c r="AS159" s="153"/>
      <c r="AT159" s="153"/>
      <c r="AU159" s="153"/>
      <c r="AV159" s="153"/>
      <c r="AW159" s="153"/>
      <c r="AX159" s="153"/>
      <c r="AY159" s="153"/>
      <c r="AZ159" s="153"/>
      <c r="BA159" s="153"/>
      <c r="BB159" s="153"/>
      <c r="BC159" s="153"/>
      <c r="BD159" s="153"/>
      <c r="BE159" s="153"/>
      <c r="BF159" s="153"/>
      <c r="BG159" s="153"/>
      <c r="BH159" s="153"/>
      <c r="BI159" s="153"/>
      <c r="BJ159" s="153"/>
      <c r="BK159" s="153"/>
      <c r="BL159" s="153"/>
      <c r="BM159" s="153"/>
      <c r="BN159" s="153"/>
      <c r="BO159" s="153"/>
      <c r="BP159" s="153"/>
      <c r="BQ159" s="153"/>
      <c r="BR159" s="153"/>
      <c r="BS159" s="153"/>
      <c r="BT159" s="153"/>
      <c r="BU159" s="153"/>
      <c r="BV159" s="153"/>
      <c r="BW159" s="153"/>
      <c r="BX159" s="153"/>
      <c r="BY159" s="153"/>
      <c r="BZ159" s="153"/>
      <c r="CA159" s="153"/>
      <c r="CB159" s="153"/>
      <c r="CC159" s="153"/>
      <c r="CD159" s="153"/>
      <c r="CE159" s="153"/>
      <c r="CF159" s="153"/>
      <c r="CG159" s="153"/>
      <c r="CH159" s="153"/>
      <c r="CI159" s="153"/>
      <c r="CJ159" s="153"/>
      <c r="CK159" s="153"/>
      <c r="CL159" s="153"/>
      <c r="CM159" s="153"/>
      <c r="CN159" s="153"/>
      <c r="CO159" s="153"/>
      <c r="CP159" s="153"/>
      <c r="CQ159" s="153"/>
      <c r="CR159" s="153"/>
      <c r="CS159" s="153"/>
      <c r="CT159" s="153"/>
      <c r="CU159" s="153"/>
      <c r="CV159" s="153"/>
      <c r="CW159" s="153"/>
      <c r="CX159" s="153"/>
      <c r="CY159" s="153"/>
      <c r="CZ159" s="153"/>
      <c r="DA159" s="153"/>
      <c r="DB159" s="153"/>
      <c r="DC159" s="153"/>
      <c r="DD159" s="153"/>
      <c r="DE159" s="153"/>
      <c r="DF159" s="176"/>
      <c r="DG159" s="176"/>
      <c r="DH159" s="7"/>
      <c r="DI159" s="7"/>
      <c r="DJ159" s="7"/>
      <c r="DK159" s="7"/>
      <c r="DL159" s="7"/>
      <c r="DM159" s="7"/>
      <c r="DN159" s="7"/>
      <c r="DO159" s="7"/>
      <c r="DP159" s="7"/>
      <c r="DQ159" s="7"/>
      <c r="DR159" s="7"/>
      <c r="DS159" s="7"/>
      <c r="DT159" s="7"/>
      <c r="DU159" s="7"/>
    </row>
    <row r="160" spans="1:125" x14ac:dyDescent="0.25">
      <c r="A160" s="142" t="s">
        <v>154</v>
      </c>
      <c r="B160" s="154">
        <v>2780469</v>
      </c>
      <c r="C160" s="144">
        <v>2.2595668252146659</v>
      </c>
      <c r="D160" s="145">
        <v>0.30340000000000006</v>
      </c>
      <c r="E160" s="146">
        <v>5.3491394478557823E-2</v>
      </c>
      <c r="F160" s="146">
        <v>0.15414170206537545</v>
      </c>
      <c r="G160" s="155">
        <v>11436.027804407357</v>
      </c>
      <c r="H160" s="147"/>
      <c r="I160" s="148"/>
      <c r="J160" s="149">
        <v>1.1628954817474</v>
      </c>
      <c r="K160" s="149">
        <v>1.1909941789117999</v>
      </c>
      <c r="L160" s="149">
        <v>1.0222275662027001</v>
      </c>
      <c r="M160" s="149">
        <v>1.1500653912254</v>
      </c>
      <c r="N160" s="149">
        <v>1.2527517030662001</v>
      </c>
      <c r="O160" s="149">
        <v>1.4968435063142</v>
      </c>
      <c r="P160" s="149">
        <v>1.5026090545293</v>
      </c>
      <c r="Q160" s="149">
        <v>1.7572183345664001</v>
      </c>
      <c r="R160" s="150">
        <v>1.9421665091183999</v>
      </c>
      <c r="S160" s="150">
        <v>1.5584867635688</v>
      </c>
      <c r="T160" s="150">
        <v>1.4940440133644</v>
      </c>
      <c r="U160" s="150">
        <v>1.7053060723769</v>
      </c>
      <c r="V160" s="151">
        <v>1.9671616389266</v>
      </c>
      <c r="W160" s="151">
        <v>1.8943262403587</v>
      </c>
      <c r="X160" s="152">
        <v>1.8829431928549001</v>
      </c>
      <c r="Y160" s="152">
        <v>1.8286878825999</v>
      </c>
      <c r="Z160" s="153">
        <v>1.7364845930771</v>
      </c>
      <c r="AA160" s="153">
        <v>1.8361596171926</v>
      </c>
      <c r="AB160" s="153">
        <v>1.9408484190010999</v>
      </c>
      <c r="AC160" s="153">
        <v>2.1050729265160002</v>
      </c>
      <c r="AD160" s="282">
        <v>2.2812287045585</v>
      </c>
      <c r="AE160" s="295">
        <v>2.3564109311319998</v>
      </c>
      <c r="AF160" s="284">
        <v>2.1518800543237999</v>
      </c>
      <c r="AG160" s="205"/>
      <c r="AH160" s="153"/>
      <c r="AI160" s="153"/>
      <c r="AJ160" s="153"/>
      <c r="AK160" s="153"/>
      <c r="AL160" s="153"/>
      <c r="AM160" s="153"/>
      <c r="AN160" s="153"/>
      <c r="AO160" s="153"/>
      <c r="AP160" s="153"/>
      <c r="AQ160" s="153"/>
      <c r="AR160" s="153"/>
      <c r="AS160" s="153"/>
      <c r="AT160" s="153"/>
      <c r="AU160" s="153"/>
      <c r="AV160" s="153"/>
      <c r="AW160" s="153"/>
      <c r="AX160" s="153"/>
      <c r="AY160" s="153"/>
      <c r="AZ160" s="153"/>
      <c r="BA160" s="153"/>
      <c r="BB160" s="153"/>
      <c r="BC160" s="153"/>
      <c r="BD160" s="153"/>
      <c r="BE160" s="153"/>
      <c r="BF160" s="153"/>
      <c r="BG160" s="153"/>
      <c r="BH160" s="153"/>
      <c r="BI160" s="153"/>
      <c r="BJ160" s="153"/>
      <c r="BK160" s="153"/>
      <c r="BL160" s="153"/>
      <c r="BM160" s="153"/>
      <c r="BN160" s="153"/>
      <c r="BO160" s="153"/>
      <c r="BP160" s="153"/>
      <c r="BQ160" s="153"/>
      <c r="BR160" s="153"/>
      <c r="BS160" s="153"/>
      <c r="BT160" s="153"/>
      <c r="BU160" s="153"/>
      <c r="BV160" s="153"/>
      <c r="BW160" s="153"/>
      <c r="BX160" s="153"/>
      <c r="BY160" s="153"/>
      <c r="BZ160" s="153"/>
      <c r="CA160" s="153"/>
      <c r="CB160" s="153"/>
      <c r="CC160" s="153"/>
      <c r="CD160" s="153"/>
      <c r="CE160" s="153"/>
      <c r="CF160" s="153"/>
      <c r="CG160" s="153"/>
      <c r="CH160" s="153"/>
      <c r="CI160" s="153"/>
      <c r="CJ160" s="153"/>
      <c r="CK160" s="153"/>
      <c r="CL160" s="153"/>
      <c r="CM160" s="153"/>
      <c r="CN160" s="153"/>
      <c r="CO160" s="153"/>
      <c r="CP160" s="153"/>
      <c r="CQ160" s="153"/>
      <c r="CR160" s="153"/>
      <c r="CS160" s="153"/>
      <c r="CT160" s="153"/>
      <c r="CU160" s="153"/>
      <c r="CV160" s="153"/>
      <c r="CW160" s="153"/>
      <c r="CX160" s="153"/>
      <c r="CY160" s="153"/>
      <c r="CZ160" s="153"/>
      <c r="DA160" s="153"/>
      <c r="DB160" s="153"/>
      <c r="DC160" s="153"/>
      <c r="DD160" s="153"/>
      <c r="DE160" s="153"/>
      <c r="DF160" s="176"/>
      <c r="DG160" s="176"/>
      <c r="DH160" s="7"/>
      <c r="DI160" s="7"/>
      <c r="DJ160" s="7"/>
      <c r="DK160" s="7"/>
      <c r="DL160" s="7"/>
      <c r="DM160" s="7"/>
      <c r="DN160" s="7"/>
      <c r="DO160" s="7"/>
      <c r="DP160" s="7"/>
      <c r="DQ160" s="7"/>
      <c r="DR160" s="7"/>
      <c r="DS160" s="7"/>
      <c r="DT160" s="7"/>
      <c r="DU160" s="7"/>
    </row>
    <row r="161" spans="1:125" x14ac:dyDescent="0.25">
      <c r="A161" s="142" t="s">
        <v>185</v>
      </c>
      <c r="B161" s="154">
        <v>10175016</v>
      </c>
      <c r="C161" s="144">
        <v>4.7531433784147907</v>
      </c>
      <c r="D161" s="145">
        <v>0.30049999999999999</v>
      </c>
      <c r="E161" s="163"/>
      <c r="F161" s="146"/>
      <c r="G161" s="147">
        <v>12550.151558331783</v>
      </c>
      <c r="H161" s="147"/>
      <c r="I161" s="148"/>
      <c r="J161" s="158">
        <v>3.4348082179307999</v>
      </c>
      <c r="K161" s="158">
        <v>3.2404947878738</v>
      </c>
      <c r="L161" s="158">
        <v>3.1819359888858001</v>
      </c>
      <c r="M161" s="158">
        <v>3.4511151843703001</v>
      </c>
      <c r="N161" s="158">
        <v>3.378903980869</v>
      </c>
      <c r="O161" s="158">
        <v>3.5531803420210002</v>
      </c>
      <c r="P161" s="158">
        <v>3.5685292625486</v>
      </c>
      <c r="Q161" s="158">
        <v>3.2003449672638999</v>
      </c>
      <c r="R161" s="153">
        <v>3.5019134225810999</v>
      </c>
      <c r="S161" s="153">
        <v>2.8861494924133999</v>
      </c>
      <c r="T161" s="153">
        <v>2.7172328190387001</v>
      </c>
      <c r="U161" s="153">
        <v>3.0402455098915002</v>
      </c>
      <c r="V161" s="159">
        <v>3.3047524328295999</v>
      </c>
      <c r="W161" s="159">
        <v>3.3612555964948001</v>
      </c>
      <c r="X161" s="160">
        <v>3.4676408411970998</v>
      </c>
      <c r="Y161" s="160">
        <v>3.3757961767564</v>
      </c>
      <c r="Z161" s="153">
        <v>3.374684409036</v>
      </c>
      <c r="AA161" s="153">
        <v>3.3246884870651998</v>
      </c>
      <c r="AB161" s="153">
        <v>3.3827088436386998</v>
      </c>
      <c r="AC161" s="153">
        <v>3.6442424827625</v>
      </c>
      <c r="AD161" s="282">
        <v>3.4802828074912999</v>
      </c>
      <c r="AE161" s="295">
        <v>3.6533141490737</v>
      </c>
      <c r="AF161" s="284">
        <v>3.6216962385147</v>
      </c>
      <c r="AG161" s="205"/>
      <c r="AH161" s="153"/>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c r="BI161" s="153"/>
      <c r="BJ161" s="153"/>
      <c r="BK161" s="153"/>
      <c r="BL161" s="153"/>
      <c r="BM161" s="153"/>
      <c r="BN161" s="153"/>
      <c r="BO161" s="153"/>
      <c r="BP161" s="153"/>
      <c r="BQ161" s="153"/>
      <c r="BR161" s="153"/>
      <c r="BS161" s="153"/>
      <c r="BT161" s="153"/>
      <c r="BU161" s="153"/>
      <c r="BV161" s="153"/>
      <c r="BW161" s="153"/>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153"/>
      <c r="CY161" s="153"/>
      <c r="CZ161" s="153"/>
      <c r="DA161" s="153"/>
      <c r="DB161" s="153"/>
      <c r="DC161" s="153"/>
      <c r="DD161" s="153"/>
      <c r="DE161" s="153"/>
      <c r="DF161" s="176"/>
      <c r="DG161" s="176"/>
      <c r="DH161" s="7"/>
      <c r="DI161" s="7"/>
      <c r="DJ161" s="7"/>
      <c r="DK161" s="7"/>
      <c r="DL161" s="7"/>
      <c r="DM161" s="7"/>
      <c r="DN161" s="7"/>
      <c r="DO161" s="7"/>
      <c r="DP161" s="7"/>
      <c r="DQ161" s="7"/>
      <c r="DR161" s="7"/>
      <c r="DS161" s="7"/>
      <c r="DT161" s="7"/>
      <c r="DU161" s="7"/>
    </row>
    <row r="162" spans="1:125" x14ac:dyDescent="0.25">
      <c r="A162" s="142" t="s">
        <v>92</v>
      </c>
      <c r="B162" s="154">
        <v>171186372</v>
      </c>
      <c r="C162" s="144">
        <v>0.16157034708237999</v>
      </c>
      <c r="D162" s="145">
        <v>0.63100000000000001</v>
      </c>
      <c r="E162" s="163"/>
      <c r="F162" s="146"/>
      <c r="G162" s="147">
        <v>4483.7568423265493</v>
      </c>
      <c r="H162" s="303">
        <v>4.8884180000000006E-2</v>
      </c>
      <c r="I162" s="148"/>
      <c r="J162" s="149">
        <v>0.20132955005132999</v>
      </c>
      <c r="K162" s="149">
        <v>0.23922009187942</v>
      </c>
      <c r="L162" s="149">
        <v>0.24717799840797</v>
      </c>
      <c r="M162" s="149">
        <v>0.25437281533383999</v>
      </c>
      <c r="N162" s="149">
        <v>0.26438828778361001</v>
      </c>
      <c r="O162" s="149">
        <v>0.27729324586996001</v>
      </c>
      <c r="P162" s="149">
        <v>0.29415417460086002</v>
      </c>
      <c r="Q162" s="149">
        <v>0.30718908555180002</v>
      </c>
      <c r="R162" s="150">
        <v>0.33961241498977002</v>
      </c>
      <c r="S162" s="150">
        <v>0.35711383045989997</v>
      </c>
      <c r="T162" s="150">
        <v>0.39139422685976</v>
      </c>
      <c r="U162" s="150">
        <v>0.41191546082878</v>
      </c>
      <c r="V162" s="151">
        <v>0.43724594099019998</v>
      </c>
      <c r="W162" s="151">
        <v>0.45608350623048999</v>
      </c>
      <c r="X162" s="152">
        <v>0.47456602115687002</v>
      </c>
      <c r="Y162" s="152">
        <v>0.52501734967636005</v>
      </c>
      <c r="Z162" s="153">
        <v>0.56995623622531</v>
      </c>
      <c r="AA162" s="153">
        <v>0.60846218708411004</v>
      </c>
      <c r="AB162" s="153">
        <v>0.66108788027385001</v>
      </c>
      <c r="AC162" s="153">
        <v>0.63761044148616997</v>
      </c>
      <c r="AD162" s="282">
        <v>0.58770740288953005</v>
      </c>
      <c r="AE162" s="295">
        <v>0.61409212438212002</v>
      </c>
      <c r="AF162" s="284">
        <v>0.62965951130655995</v>
      </c>
      <c r="AG162" s="205"/>
      <c r="AH162" s="153"/>
      <c r="AI162" s="153"/>
      <c r="AJ162" s="153"/>
      <c r="AK162" s="153"/>
      <c r="AL162" s="153"/>
      <c r="AM162" s="153"/>
      <c r="AN162" s="153"/>
      <c r="AO162" s="153"/>
      <c r="AP162" s="153"/>
      <c r="AQ162" s="153"/>
      <c r="AR162" s="153"/>
      <c r="AS162" s="153"/>
      <c r="AT162" s="153"/>
      <c r="AU162" s="153"/>
      <c r="AV162" s="153"/>
      <c r="AW162" s="153"/>
      <c r="AX162" s="153"/>
      <c r="AY162" s="153"/>
      <c r="AZ162" s="153"/>
      <c r="BA162" s="153"/>
      <c r="BB162" s="153"/>
      <c r="BC162" s="153"/>
      <c r="BD162" s="153"/>
      <c r="BE162" s="153"/>
      <c r="BF162" s="153"/>
      <c r="BG162" s="153"/>
      <c r="BH162" s="153"/>
      <c r="BI162" s="153"/>
      <c r="BJ162" s="153"/>
      <c r="BK162" s="153"/>
      <c r="BL162" s="153"/>
      <c r="BM162" s="153"/>
      <c r="BN162" s="153"/>
      <c r="BO162" s="153"/>
      <c r="BP162" s="153"/>
      <c r="BQ162" s="153"/>
      <c r="BR162" s="153"/>
      <c r="BS162" s="153"/>
      <c r="BT162" s="153"/>
      <c r="BU162" s="153"/>
      <c r="BV162" s="153"/>
      <c r="BW162" s="153"/>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3"/>
      <c r="CW162" s="153"/>
      <c r="CX162" s="153"/>
      <c r="CY162" s="153"/>
      <c r="CZ162" s="153"/>
      <c r="DA162" s="153"/>
      <c r="DB162" s="153"/>
      <c r="DC162" s="153"/>
      <c r="DD162" s="153"/>
      <c r="DE162" s="153"/>
      <c r="DF162" s="176"/>
      <c r="DG162" s="176"/>
      <c r="DH162" s="7"/>
      <c r="DI162" s="7"/>
      <c r="DJ162" s="7"/>
      <c r="DK162" s="7"/>
      <c r="DL162" s="7"/>
      <c r="DM162" s="7"/>
      <c r="DN162" s="7"/>
      <c r="DO162" s="7"/>
      <c r="DP162" s="7"/>
      <c r="DQ162" s="7"/>
      <c r="DR162" s="7"/>
      <c r="DS162" s="7"/>
      <c r="DT162" s="7"/>
      <c r="DU162" s="7"/>
    </row>
    <row r="163" spans="1:125" x14ac:dyDescent="0.25">
      <c r="A163" s="142" t="s">
        <v>86</v>
      </c>
      <c r="B163" s="143">
        <v>13352864</v>
      </c>
      <c r="C163" s="144">
        <v>0.12368741534747749</v>
      </c>
      <c r="D163" s="145">
        <v>0.14819999999999994</v>
      </c>
      <c r="E163" s="163"/>
      <c r="F163" s="146"/>
      <c r="G163" s="147">
        <v>2942.9039634660166</v>
      </c>
      <c r="H163" s="147"/>
      <c r="I163" s="148"/>
      <c r="J163" s="149">
        <v>0.22501440058107</v>
      </c>
      <c r="K163" s="149">
        <v>0.26233132934310999</v>
      </c>
      <c r="L163" s="149">
        <v>0.29361140044369</v>
      </c>
      <c r="M163" s="149">
        <v>0.31901415156657997</v>
      </c>
      <c r="N163" s="149">
        <v>0.33002657857043</v>
      </c>
      <c r="O163" s="149">
        <v>0.35088642756874</v>
      </c>
      <c r="P163" s="149">
        <v>0.4695332860932</v>
      </c>
      <c r="Q163" s="149">
        <v>0.52004234930868998</v>
      </c>
      <c r="R163" s="150">
        <v>0.50179484603488</v>
      </c>
      <c r="S163" s="150">
        <v>0.52343886028687003</v>
      </c>
      <c r="T163" s="150">
        <v>0.55213297512186998</v>
      </c>
      <c r="U163" s="150">
        <v>0.52414153171442002</v>
      </c>
      <c r="V163" s="151">
        <v>0.48545363847096001</v>
      </c>
      <c r="W163" s="151">
        <v>0.49668950850312998</v>
      </c>
      <c r="X163" s="152">
        <v>0.53060898577993998</v>
      </c>
      <c r="Y163" s="152">
        <v>0.54893097096057997</v>
      </c>
      <c r="Z163" s="153">
        <v>0.65309099331082998</v>
      </c>
      <c r="AA163" s="153">
        <v>0.64783802450826</v>
      </c>
      <c r="AB163" s="153">
        <v>0.71795808804779004</v>
      </c>
      <c r="AC163" s="153">
        <v>0.68583010628601004</v>
      </c>
      <c r="AD163" s="282">
        <v>0.70705231701668003</v>
      </c>
      <c r="AE163" s="295">
        <v>0.74505431295792002</v>
      </c>
      <c r="AF163" s="284">
        <v>0.75264449116348997</v>
      </c>
      <c r="AG163" s="205"/>
      <c r="AH163" s="153"/>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53"/>
      <c r="BE163" s="153"/>
      <c r="BF163" s="153"/>
      <c r="BG163" s="153"/>
      <c r="BH163" s="153"/>
      <c r="BI163" s="153"/>
      <c r="BJ163" s="153"/>
      <c r="BK163" s="153"/>
      <c r="BL163" s="153"/>
      <c r="BM163" s="153"/>
      <c r="BN163" s="153"/>
      <c r="BO163" s="153"/>
      <c r="BP163" s="153"/>
      <c r="BQ163" s="153"/>
      <c r="BR163" s="153"/>
      <c r="BS163" s="153"/>
      <c r="BT163" s="153"/>
      <c r="BU163" s="153"/>
      <c r="BV163" s="153"/>
      <c r="BW163" s="153"/>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153"/>
      <c r="CY163" s="153"/>
      <c r="CZ163" s="153"/>
      <c r="DA163" s="153"/>
      <c r="DB163" s="153"/>
      <c r="DC163" s="153"/>
      <c r="DD163" s="153"/>
      <c r="DE163" s="153"/>
      <c r="DF163" s="176"/>
      <c r="DG163" s="176"/>
      <c r="DH163" s="7"/>
      <c r="DI163" s="7"/>
      <c r="DJ163" s="7"/>
      <c r="DK163" s="7"/>
      <c r="DL163" s="7"/>
      <c r="DM163" s="7"/>
      <c r="DN163" s="7"/>
      <c r="DO163" s="7"/>
      <c r="DP163" s="7"/>
      <c r="DQ163" s="7"/>
      <c r="DR163" s="7"/>
      <c r="DS163" s="7"/>
      <c r="DT163" s="7"/>
      <c r="DU163" s="7"/>
    </row>
    <row r="164" spans="1:125" x14ac:dyDescent="0.25">
      <c r="A164" s="142" t="s">
        <v>111</v>
      </c>
      <c r="B164" s="143">
        <v>782455</v>
      </c>
      <c r="C164" s="144">
        <v>0.55145524568713</v>
      </c>
      <c r="D164" s="145">
        <v>0.16629999999999995</v>
      </c>
      <c r="E164" s="163"/>
      <c r="F164" s="146"/>
      <c r="G164" s="147">
        <v>9167.1774494926249</v>
      </c>
      <c r="H164" s="147"/>
      <c r="I164" s="148"/>
      <c r="J164" s="149">
        <v>0.73700589860916998</v>
      </c>
      <c r="K164" s="149">
        <v>0.76971622102434001</v>
      </c>
      <c r="L164" s="149">
        <v>0.80815218052336002</v>
      </c>
      <c r="M164" s="149">
        <v>0.81034819905870004</v>
      </c>
      <c r="N164" s="149">
        <v>0.80058152995830001</v>
      </c>
      <c r="O164" s="149">
        <v>0.84716519697586001</v>
      </c>
      <c r="P164" s="149">
        <v>0.83871696503542004</v>
      </c>
      <c r="Q164" s="149">
        <v>0.84016793749121998</v>
      </c>
      <c r="R164" s="150">
        <v>0.86826194360490005</v>
      </c>
      <c r="S164" s="150">
        <v>1.1641304477715999</v>
      </c>
      <c r="T164" s="150">
        <v>1.2694057127292999</v>
      </c>
      <c r="U164" s="150">
        <v>1.5123131244603001</v>
      </c>
      <c r="V164" s="151">
        <v>1.4244439931419</v>
      </c>
      <c r="W164" s="151">
        <v>1.4682996396048</v>
      </c>
      <c r="X164" s="152">
        <v>1.4815489799681001</v>
      </c>
      <c r="Y164" s="152">
        <v>1.6970997203783</v>
      </c>
      <c r="Z164" s="153">
        <v>1.8256249495834</v>
      </c>
      <c r="AA164" s="153">
        <v>1.9662753629015</v>
      </c>
      <c r="AB164" s="153">
        <v>2.2385619711119999</v>
      </c>
      <c r="AC164" s="153">
        <v>2.4235106358868999</v>
      </c>
      <c r="AD164" s="282">
        <v>1.848757925081</v>
      </c>
      <c r="AE164" s="295">
        <v>2.0107859619077</v>
      </c>
      <c r="AF164" s="284">
        <v>2.0075601494735</v>
      </c>
      <c r="AG164" s="205"/>
      <c r="AH164" s="153"/>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c r="BI164" s="153"/>
      <c r="BJ164" s="153"/>
      <c r="BK164" s="153"/>
      <c r="BL164" s="153"/>
      <c r="BM164" s="153"/>
      <c r="BN164" s="153"/>
      <c r="BO164" s="153"/>
      <c r="BP164" s="153"/>
      <c r="BQ164" s="153"/>
      <c r="BR164" s="153"/>
      <c r="BS164" s="153"/>
      <c r="BT164" s="153"/>
      <c r="BU164" s="153"/>
      <c r="BV164" s="153"/>
      <c r="BW164" s="153"/>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X164" s="153"/>
      <c r="CY164" s="153"/>
      <c r="CZ164" s="153"/>
      <c r="DA164" s="153"/>
      <c r="DB164" s="153"/>
      <c r="DC164" s="153"/>
      <c r="DD164" s="153"/>
      <c r="DE164" s="153"/>
      <c r="DF164" s="176"/>
      <c r="DG164" s="176"/>
      <c r="DH164" s="7"/>
      <c r="DI164" s="7"/>
      <c r="DJ164" s="7"/>
      <c r="DK164" s="7"/>
      <c r="DL164" s="7"/>
      <c r="DM164" s="7"/>
      <c r="DN164" s="7"/>
      <c r="DO164" s="7"/>
      <c r="DP164" s="7"/>
      <c r="DQ164" s="7"/>
      <c r="DR164" s="7"/>
      <c r="DS164" s="7"/>
      <c r="DT164" s="7"/>
      <c r="DU164" s="7"/>
    </row>
    <row r="165" spans="1:125" x14ac:dyDescent="0.25">
      <c r="A165" s="142" t="s">
        <v>73</v>
      </c>
      <c r="B165" s="143">
        <v>22673762</v>
      </c>
      <c r="C165" s="144">
        <v>5.4541700029609196E-2</v>
      </c>
      <c r="D165" s="145">
        <v>0.15909999999999996</v>
      </c>
      <c r="E165" s="163"/>
      <c r="F165" s="146"/>
      <c r="G165" s="147">
        <v>1863.7647416772593</v>
      </c>
      <c r="H165" s="147"/>
      <c r="I165" s="148"/>
      <c r="J165" s="149">
        <v>7.7483304701648006E-2</v>
      </c>
      <c r="K165" s="149">
        <v>8.6327532317764993E-2</v>
      </c>
      <c r="L165" s="149">
        <v>8.8300059374627995E-2</v>
      </c>
      <c r="M165" s="149">
        <v>9.5045504479977005E-2</v>
      </c>
      <c r="N165" s="149">
        <v>8.2653600670975005E-2</v>
      </c>
      <c r="O165" s="149">
        <v>8.5209511604505003E-2</v>
      </c>
      <c r="P165" s="149">
        <v>8.4002462278993995E-2</v>
      </c>
      <c r="Q165" s="149">
        <v>0.11560554106146</v>
      </c>
      <c r="R165" s="150">
        <v>0.13058827586968999</v>
      </c>
      <c r="S165" s="150">
        <v>0.12068933715491</v>
      </c>
      <c r="T165" s="150">
        <v>0.12676021780728999</v>
      </c>
      <c r="U165" s="150">
        <v>0.13721642748846</v>
      </c>
      <c r="V165" s="151">
        <v>0.15618672885352999</v>
      </c>
      <c r="W165" s="151">
        <v>0.17723802663596</v>
      </c>
      <c r="X165" s="152">
        <v>0.15748638280742</v>
      </c>
      <c r="Y165" s="152">
        <v>0.2167677157483</v>
      </c>
      <c r="Z165" s="153">
        <v>0.20474532601036999</v>
      </c>
      <c r="AA165" s="153">
        <v>0.22546968485603</v>
      </c>
      <c r="AB165" s="153">
        <v>0.24638241325407001</v>
      </c>
      <c r="AC165" s="153">
        <v>0.26076405315718998</v>
      </c>
      <c r="AD165" s="282">
        <v>0.24610314596637001</v>
      </c>
      <c r="AE165" s="295">
        <v>0.26037642451944998</v>
      </c>
      <c r="AF165" s="284">
        <v>0.2633342704153</v>
      </c>
      <c r="AG165" s="205"/>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c r="BI165" s="153"/>
      <c r="BJ165" s="153"/>
      <c r="BK165" s="153"/>
      <c r="BL165" s="153"/>
      <c r="BM165" s="153"/>
      <c r="BN165" s="153"/>
      <c r="BO165" s="153"/>
      <c r="BP165" s="153"/>
      <c r="BQ165" s="153"/>
      <c r="BR165" s="153"/>
      <c r="BS165" s="153"/>
      <c r="BT165" s="153"/>
      <c r="BU165" s="153"/>
      <c r="BV165" s="153"/>
      <c r="BW165" s="153"/>
      <c r="BX165" s="153"/>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3"/>
      <c r="CW165" s="153"/>
      <c r="CX165" s="153"/>
      <c r="CY165" s="153"/>
      <c r="CZ165" s="153"/>
      <c r="DA165" s="153"/>
      <c r="DB165" s="153"/>
      <c r="DC165" s="153"/>
      <c r="DD165" s="153"/>
      <c r="DE165" s="153"/>
      <c r="DF165" s="176"/>
      <c r="DG165" s="176"/>
      <c r="DH165" s="7"/>
      <c r="DI165" s="7"/>
      <c r="DJ165" s="7"/>
      <c r="DK165" s="7"/>
      <c r="DL165" s="7"/>
      <c r="DM165" s="7"/>
      <c r="DN165" s="7"/>
      <c r="DO165" s="7"/>
      <c r="DP165" s="7"/>
      <c r="DQ165" s="7"/>
      <c r="DR165" s="7"/>
      <c r="DS165" s="7"/>
      <c r="DT165" s="7"/>
      <c r="DU165" s="7"/>
    </row>
    <row r="166" spans="1:125" x14ac:dyDescent="0.25">
      <c r="A166" s="142" t="s">
        <v>71</v>
      </c>
      <c r="B166" s="143">
        <v>12889576</v>
      </c>
      <c r="C166" s="144">
        <v>4.5098125088557803E-2</v>
      </c>
      <c r="D166" s="145">
        <v>0.53659999999999997</v>
      </c>
      <c r="E166" s="163"/>
      <c r="F166" s="146"/>
      <c r="G166" s="147">
        <v>764.63909564214487</v>
      </c>
      <c r="H166" s="147"/>
      <c r="I166" s="148"/>
      <c r="J166" s="149">
        <v>4.7133662210695003E-2</v>
      </c>
      <c r="K166" s="149">
        <v>3.6357052321979999E-2</v>
      </c>
      <c r="L166" s="149">
        <v>3.3125918179008E-2</v>
      </c>
      <c r="M166" s="149">
        <v>2.6533277829636E-2</v>
      </c>
      <c r="N166" s="149">
        <v>3.0689854801111E-2</v>
      </c>
      <c r="O166" s="149">
        <v>2.4894423892491999E-2</v>
      </c>
      <c r="P166" s="149">
        <v>3.0342129840494E-2</v>
      </c>
      <c r="Q166" s="149">
        <v>4.7348922271400001E-2</v>
      </c>
      <c r="R166" s="150">
        <v>2.7131646173665001E-2</v>
      </c>
      <c r="S166" s="150">
        <v>2.597675891884E-2</v>
      </c>
      <c r="T166" s="150">
        <v>3.6809545901646999E-2</v>
      </c>
      <c r="U166" s="150">
        <v>4.5735028909888002E-2</v>
      </c>
      <c r="V166" s="151">
        <v>4.2963994139301E-2</v>
      </c>
      <c r="W166" s="151">
        <v>4.6885914675294002E-2</v>
      </c>
      <c r="X166" s="152">
        <v>4.1229795112928999E-2</v>
      </c>
      <c r="Y166" s="152">
        <v>4.2556807713203998E-2</v>
      </c>
      <c r="Z166" s="153">
        <v>4.4847679158554997E-2</v>
      </c>
      <c r="AA166" s="153">
        <v>4.7809510222421997E-2</v>
      </c>
      <c r="AB166" s="153">
        <v>6.2834738102700002E-2</v>
      </c>
      <c r="AC166" s="153">
        <v>6.5543380559223999E-2</v>
      </c>
      <c r="AD166" s="282">
        <v>6.9180262050213007E-2</v>
      </c>
      <c r="AE166" s="295">
        <v>7.3264697320351999E-2</v>
      </c>
      <c r="AF166" s="284">
        <v>7.2911750334354999E-2</v>
      </c>
      <c r="AG166" s="205"/>
      <c r="AH166" s="153"/>
      <c r="AI166" s="153"/>
      <c r="AJ166" s="153"/>
      <c r="AK166" s="153"/>
      <c r="AL166" s="153"/>
      <c r="AM166" s="153"/>
      <c r="AN166" s="153"/>
      <c r="AO166" s="153"/>
      <c r="AP166" s="153"/>
      <c r="AQ166" s="153"/>
      <c r="AR166" s="153"/>
      <c r="AS166" s="153"/>
      <c r="AT166" s="153"/>
      <c r="AU166" s="153"/>
      <c r="AV166" s="153"/>
      <c r="AW166" s="153"/>
      <c r="AX166" s="153"/>
      <c r="AY166" s="153"/>
      <c r="AZ166" s="153"/>
      <c r="BA166" s="153"/>
      <c r="BB166" s="153"/>
      <c r="BC166" s="153"/>
      <c r="BD166" s="153"/>
      <c r="BE166" s="153"/>
      <c r="BF166" s="153"/>
      <c r="BG166" s="153"/>
      <c r="BH166" s="153"/>
      <c r="BI166" s="153"/>
      <c r="BJ166" s="153"/>
      <c r="BK166" s="153"/>
      <c r="BL166" s="153"/>
      <c r="BM166" s="153"/>
      <c r="BN166" s="153"/>
      <c r="BO166" s="153"/>
      <c r="BP166" s="153"/>
      <c r="BQ166" s="153"/>
      <c r="BR166" s="153"/>
      <c r="BS166" s="153"/>
      <c r="BT166" s="153"/>
      <c r="BU166" s="153"/>
      <c r="BV166" s="153"/>
      <c r="BW166" s="153"/>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76"/>
      <c r="DG166" s="176"/>
      <c r="DH166" s="7"/>
      <c r="DI166" s="7"/>
      <c r="DJ166" s="7"/>
      <c r="DK166" s="7"/>
      <c r="DL166" s="7"/>
      <c r="DM166" s="7"/>
      <c r="DN166" s="7"/>
      <c r="DO166" s="7"/>
      <c r="DP166" s="7"/>
      <c r="DQ166" s="7"/>
      <c r="DR166" s="7"/>
      <c r="DS166" s="7"/>
      <c r="DT166" s="7"/>
      <c r="DU166" s="7"/>
    </row>
    <row r="167" spans="1:125" x14ac:dyDescent="0.25">
      <c r="A167" s="142" t="s">
        <v>83</v>
      </c>
      <c r="B167" s="143">
        <v>16767842</v>
      </c>
      <c r="C167" s="144">
        <v>0.10205582825497742</v>
      </c>
      <c r="D167" s="145">
        <v>0.29099999999999993</v>
      </c>
      <c r="E167" s="163"/>
      <c r="F167" s="146"/>
      <c r="G167" s="147">
        <v>3490.2599673209397</v>
      </c>
      <c r="H167" s="147"/>
      <c r="I167" s="148"/>
      <c r="J167" s="149">
        <v>0.16465269980701</v>
      </c>
      <c r="K167" s="149">
        <v>0.1763480587349</v>
      </c>
      <c r="L167" s="149">
        <v>0.17788238049266</v>
      </c>
      <c r="M167" s="149">
        <v>0.18809729535342001</v>
      </c>
      <c r="N167" s="149">
        <v>0.18518102395691999</v>
      </c>
      <c r="O167" s="149">
        <v>0.2035267382532</v>
      </c>
      <c r="P167" s="149">
        <v>0.22318748445639999</v>
      </c>
      <c r="Q167" s="149">
        <v>0.27028062323300001</v>
      </c>
      <c r="R167" s="150">
        <v>0.29513712771422002</v>
      </c>
      <c r="S167" s="150">
        <v>0.34588559749212999</v>
      </c>
      <c r="T167" s="150">
        <v>0.36047632827359</v>
      </c>
      <c r="U167" s="150">
        <v>0.36891806226045998</v>
      </c>
      <c r="V167" s="151">
        <v>0.38101833082247999</v>
      </c>
      <c r="W167" s="151">
        <v>0.37886707394173003</v>
      </c>
      <c r="X167" s="152">
        <v>0.46028439436452001</v>
      </c>
      <c r="Y167" s="152">
        <v>0.54868306461256999</v>
      </c>
      <c r="Z167" s="153">
        <v>0.67194279832153003</v>
      </c>
      <c r="AA167" s="153">
        <v>0.74031977948651995</v>
      </c>
      <c r="AB167" s="153">
        <v>0.75934893338913001</v>
      </c>
      <c r="AC167" s="153">
        <v>0.973604458369</v>
      </c>
      <c r="AD167" s="282">
        <v>0.99310798471721995</v>
      </c>
      <c r="AE167" s="295">
        <v>1.0337862815615</v>
      </c>
      <c r="AF167" s="284">
        <v>1.0263242439928999</v>
      </c>
      <c r="AG167" s="205"/>
      <c r="AH167" s="153"/>
      <c r="AI167" s="153"/>
      <c r="AJ167" s="153"/>
      <c r="AK167" s="153"/>
      <c r="AL167" s="153"/>
      <c r="AM167" s="153"/>
      <c r="AN167" s="153"/>
      <c r="AO167" s="153"/>
      <c r="AP167" s="153"/>
      <c r="AQ167" s="153"/>
      <c r="AR167" s="153"/>
      <c r="AS167" s="153"/>
      <c r="AT167" s="153"/>
      <c r="AU167" s="153"/>
      <c r="AV167" s="153"/>
      <c r="AW167" s="153"/>
      <c r="AX167" s="153"/>
      <c r="AY167" s="153"/>
      <c r="AZ167" s="153"/>
      <c r="BA167" s="153"/>
      <c r="BB167" s="153"/>
      <c r="BC167" s="153"/>
      <c r="BD167" s="153"/>
      <c r="BE167" s="153"/>
      <c r="BF167" s="153"/>
      <c r="BG167" s="153"/>
      <c r="BH167" s="153"/>
      <c r="BI167" s="153"/>
      <c r="BJ167" s="153"/>
      <c r="BK167" s="153"/>
      <c r="BL167" s="153"/>
      <c r="BM167" s="153"/>
      <c r="BN167" s="153"/>
      <c r="BO167" s="153"/>
      <c r="BP167" s="153"/>
      <c r="BQ167" s="153"/>
      <c r="BR167" s="153"/>
      <c r="BS167" s="153"/>
      <c r="BT167" s="153"/>
      <c r="BU167" s="153"/>
      <c r="BV167" s="153"/>
      <c r="BW167" s="153"/>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c r="CU167" s="153"/>
      <c r="CV167" s="153"/>
      <c r="CW167" s="153"/>
      <c r="CX167" s="153"/>
      <c r="CY167" s="153"/>
      <c r="CZ167" s="153"/>
      <c r="DA167" s="153"/>
      <c r="DB167" s="153"/>
      <c r="DC167" s="153"/>
      <c r="DD167" s="153"/>
      <c r="DE167" s="153"/>
      <c r="DF167" s="176"/>
      <c r="DG167" s="176"/>
      <c r="DH167" s="7"/>
      <c r="DI167" s="7"/>
      <c r="DJ167" s="7"/>
      <c r="DK167" s="7"/>
      <c r="DL167" s="7"/>
      <c r="DM167" s="7"/>
      <c r="DN167" s="7"/>
      <c r="DO167" s="7"/>
      <c r="DP167" s="7"/>
      <c r="DQ167" s="7"/>
      <c r="DR167" s="7"/>
      <c r="DS167" s="7"/>
      <c r="DT167" s="7"/>
      <c r="DU167" s="7"/>
    </row>
    <row r="168" spans="1:125" x14ac:dyDescent="0.25">
      <c r="A168" s="142" t="s">
        <v>108</v>
      </c>
      <c r="B168" s="143">
        <v>27914536</v>
      </c>
      <c r="C168" s="144">
        <v>0.37904478731820002</v>
      </c>
      <c r="D168" s="145">
        <v>0.15180000000000007</v>
      </c>
      <c r="E168" s="163"/>
      <c r="F168" s="146"/>
      <c r="G168" s="147">
        <v>3516.0152827907532</v>
      </c>
      <c r="H168" s="147"/>
      <c r="I168" s="148"/>
      <c r="J168" s="149">
        <v>0.37582089139551</v>
      </c>
      <c r="K168" s="149">
        <v>0.36452525361346</v>
      </c>
      <c r="L168" s="149">
        <v>0.35007541562111</v>
      </c>
      <c r="M168" s="149">
        <v>0.34798938251257999</v>
      </c>
      <c r="N168" s="149">
        <v>0.33296951207309</v>
      </c>
      <c r="O168" s="149">
        <v>0.31458456009983998</v>
      </c>
      <c r="P168" s="149">
        <v>0.30863327627968001</v>
      </c>
      <c r="Q168" s="149">
        <v>0.35445588870598999</v>
      </c>
      <c r="R168" s="150">
        <v>0.36244944024332998</v>
      </c>
      <c r="S168" s="150">
        <v>0.38451885214529002</v>
      </c>
      <c r="T168" s="150">
        <v>0.38108836130452001</v>
      </c>
      <c r="U168" s="150">
        <v>0.35108236152969002</v>
      </c>
      <c r="V168" s="151">
        <v>0.34596041233482999</v>
      </c>
      <c r="W168" s="151">
        <v>0.37234972116858001</v>
      </c>
      <c r="X168" s="152">
        <v>0.39353704437466003</v>
      </c>
      <c r="Y168" s="152">
        <v>0.39705421574576</v>
      </c>
      <c r="Z168" s="153">
        <v>0.40894325397151998</v>
      </c>
      <c r="AA168" s="153">
        <v>0.40541331137946002</v>
      </c>
      <c r="AB168" s="153">
        <v>0.42204561383423</v>
      </c>
      <c r="AC168" s="153">
        <v>0.40285861165211001</v>
      </c>
      <c r="AD168" s="282">
        <v>0.39775520022500999</v>
      </c>
      <c r="AE168" s="295">
        <v>0.40120992656931997</v>
      </c>
      <c r="AF168" s="284">
        <v>0.36952171291084002</v>
      </c>
      <c r="AG168" s="205"/>
      <c r="AH168" s="153"/>
      <c r="AI168" s="153"/>
      <c r="AJ168" s="153"/>
      <c r="AK168" s="153"/>
      <c r="AL168" s="153"/>
      <c r="AM168" s="153"/>
      <c r="AN168" s="153"/>
      <c r="AO168" s="153"/>
      <c r="AP168" s="153"/>
      <c r="AQ168" s="153"/>
      <c r="AR168" s="153"/>
      <c r="AS168" s="153"/>
      <c r="AT168" s="153"/>
      <c r="AU168" s="153"/>
      <c r="AV168" s="153"/>
      <c r="AW168" s="153"/>
      <c r="AX168" s="153"/>
      <c r="AY168" s="153"/>
      <c r="AZ168" s="153"/>
      <c r="BA168" s="153"/>
      <c r="BB168" s="153"/>
      <c r="BC168" s="153"/>
      <c r="BD168" s="153"/>
      <c r="BE168" s="153"/>
      <c r="BF168" s="153"/>
      <c r="BG168" s="153"/>
      <c r="BH168" s="153"/>
      <c r="BI168" s="153"/>
      <c r="BJ168" s="153"/>
      <c r="BK168" s="153"/>
      <c r="BL168" s="153"/>
      <c r="BM168" s="153"/>
      <c r="BN168" s="153"/>
      <c r="BO168" s="153"/>
      <c r="BP168" s="153"/>
      <c r="BQ168" s="153"/>
      <c r="BR168" s="153"/>
      <c r="BS168" s="153"/>
      <c r="BT168" s="153"/>
      <c r="BU168" s="153"/>
      <c r="BV168" s="153"/>
      <c r="BW168" s="153"/>
      <c r="BX168" s="153"/>
      <c r="BY168" s="153"/>
      <c r="BZ168" s="153"/>
      <c r="CA168" s="153"/>
      <c r="CB168" s="153"/>
      <c r="CC168" s="153"/>
      <c r="CD168" s="153"/>
      <c r="CE168" s="153"/>
      <c r="CF168" s="153"/>
      <c r="CG168" s="153"/>
      <c r="CH168" s="153"/>
      <c r="CI168" s="153"/>
      <c r="CJ168" s="153"/>
      <c r="CK168" s="153"/>
      <c r="CL168" s="153"/>
      <c r="CM168" s="153"/>
      <c r="CN168" s="153"/>
      <c r="CO168" s="153"/>
      <c r="CP168" s="153"/>
      <c r="CQ168" s="153"/>
      <c r="CR168" s="153"/>
      <c r="CS168" s="153"/>
      <c r="CT168" s="153"/>
      <c r="CU168" s="153"/>
      <c r="CV168" s="153"/>
      <c r="CW168" s="153"/>
      <c r="CX168" s="153"/>
      <c r="CY168" s="153"/>
      <c r="CZ168" s="153"/>
      <c r="DA168" s="153"/>
      <c r="DB168" s="153"/>
      <c r="DC168" s="153"/>
      <c r="DD168" s="153"/>
      <c r="DE168" s="153"/>
      <c r="DF168" s="176"/>
      <c r="DG168" s="176"/>
      <c r="DH168" s="7"/>
      <c r="DI168" s="7"/>
      <c r="DJ168" s="7"/>
      <c r="DK168" s="7"/>
      <c r="DL168" s="7"/>
      <c r="DM168" s="7"/>
      <c r="DN168" s="7"/>
      <c r="DO168" s="7"/>
      <c r="DP168" s="7"/>
      <c r="DQ168" s="7"/>
      <c r="DR168" s="7"/>
      <c r="DS168" s="7"/>
      <c r="DT168" s="7"/>
      <c r="DU168" s="7"/>
    </row>
    <row r="169" spans="1:125" x14ac:dyDescent="0.25">
      <c r="A169" s="142" t="s">
        <v>75</v>
      </c>
      <c r="B169" s="143">
        <v>5579144</v>
      </c>
      <c r="C169" s="144">
        <v>6.1743555881149902E-2</v>
      </c>
      <c r="D169" s="145">
        <v>5.2999999999999971E-2</v>
      </c>
      <c r="E169" s="163"/>
      <c r="F169" s="146"/>
      <c r="G169" s="147">
        <v>913.75773299591697</v>
      </c>
      <c r="H169" s="147"/>
      <c r="I169" s="148"/>
      <c r="J169" s="149">
        <v>7.0488299903513005E-2</v>
      </c>
      <c r="K169" s="149">
        <v>7.2105244487178005E-2</v>
      </c>
      <c r="L169" s="149">
        <v>7.1680795388362001E-2</v>
      </c>
      <c r="M169" s="149">
        <v>6.6260371787983996E-2</v>
      </c>
      <c r="N169" s="149">
        <v>6.3760392647578004E-2</v>
      </c>
      <c r="O169" s="149">
        <v>6.1573772750416998E-2</v>
      </c>
      <c r="P169" s="149">
        <v>6.4508846879694007E-2</v>
      </c>
      <c r="Q169" s="149">
        <v>6.3300392151493995E-2</v>
      </c>
      <c r="R169" s="150">
        <v>4.6648585571316001E-2</v>
      </c>
      <c r="S169" s="150">
        <v>4.4041074513857997E-2</v>
      </c>
      <c r="T169" s="150">
        <v>4.5234867584583997E-2</v>
      </c>
      <c r="U169" s="150">
        <v>4.8231314088680997E-2</v>
      </c>
      <c r="V169" s="151">
        <v>4.9254939128058998E-2</v>
      </c>
      <c r="W169" s="151">
        <v>3.2859399166451003E-2</v>
      </c>
      <c r="X169" s="152">
        <v>3.5893108782740997E-2</v>
      </c>
      <c r="Y169" s="152">
        <v>5.1047888535759998E-2</v>
      </c>
      <c r="Z169" s="153">
        <v>5.2739352206893998E-2</v>
      </c>
      <c r="AA169" s="153">
        <v>5.3587837271387002E-2</v>
      </c>
      <c r="AB169" s="153">
        <v>5.5263790532469999E-2</v>
      </c>
      <c r="AC169" s="153">
        <v>5.7335563771260999E-2</v>
      </c>
      <c r="AD169" s="282">
        <v>5.7053325068424997E-2</v>
      </c>
      <c r="AE169" s="295">
        <v>5.8479026507054999E-2</v>
      </c>
      <c r="AF169" s="284">
        <v>5.3793505665684999E-2</v>
      </c>
      <c r="AG169" s="205"/>
      <c r="AH169" s="153"/>
      <c r="AI169" s="153"/>
      <c r="AJ169" s="153"/>
      <c r="AK169" s="153"/>
      <c r="AL169" s="153"/>
      <c r="AM169" s="153"/>
      <c r="AN169" s="153"/>
      <c r="AO169" s="153"/>
      <c r="AP169" s="153"/>
      <c r="AQ169" s="153"/>
      <c r="AR169" s="153"/>
      <c r="AS169" s="153"/>
      <c r="AT169" s="153"/>
      <c r="AU169" s="153"/>
      <c r="AV169" s="153"/>
      <c r="AW169" s="153"/>
      <c r="AX169" s="153"/>
      <c r="AY169" s="153"/>
      <c r="AZ169" s="153"/>
      <c r="BA169" s="153"/>
      <c r="BB169" s="153"/>
      <c r="BC169" s="153"/>
      <c r="BD169" s="153"/>
      <c r="BE169" s="153"/>
      <c r="BF169" s="153"/>
      <c r="BG169" s="153"/>
      <c r="BH169" s="153"/>
      <c r="BI169" s="153"/>
      <c r="BJ169" s="153"/>
      <c r="BK169" s="153"/>
      <c r="BL169" s="153"/>
      <c r="BM169" s="153"/>
      <c r="BN169" s="153"/>
      <c r="BO169" s="153"/>
      <c r="BP169" s="153"/>
      <c r="BQ169" s="153"/>
      <c r="BR169" s="153"/>
      <c r="BS169" s="153"/>
      <c r="BT169" s="153"/>
      <c r="BU169" s="153"/>
      <c r="BV169" s="153"/>
      <c r="BW169" s="153"/>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X169" s="153"/>
      <c r="CY169" s="153"/>
      <c r="CZ169" s="153"/>
      <c r="DA169" s="153"/>
      <c r="DB169" s="153"/>
      <c r="DC169" s="153"/>
      <c r="DD169" s="153"/>
      <c r="DE169" s="153"/>
      <c r="DF169" s="176"/>
      <c r="DG169" s="176"/>
      <c r="DH169" s="7"/>
      <c r="DI169" s="7"/>
      <c r="DJ169" s="7"/>
      <c r="DK169" s="7"/>
      <c r="DL169" s="7"/>
      <c r="DM169" s="7"/>
      <c r="DN169" s="7"/>
      <c r="DO169" s="7"/>
      <c r="DP169" s="7"/>
      <c r="DQ169" s="7"/>
      <c r="DR169" s="7"/>
      <c r="DS169" s="7"/>
      <c r="DT169" s="7"/>
      <c r="DU169" s="7"/>
    </row>
    <row r="170" spans="1:125" x14ac:dyDescent="0.25">
      <c r="A170" s="142" t="s">
        <v>67</v>
      </c>
      <c r="B170" s="143">
        <v>17723315</v>
      </c>
      <c r="C170" s="144">
        <v>2.7652765620186003E-2</v>
      </c>
      <c r="D170" s="145">
        <v>0.2089</v>
      </c>
      <c r="E170" s="163"/>
      <c r="F170" s="146"/>
      <c r="G170" s="147">
        <v>1507.5041903417123</v>
      </c>
      <c r="H170" s="147"/>
      <c r="I170" s="148"/>
      <c r="J170" s="149">
        <v>2.9674468214973999E-2</v>
      </c>
      <c r="K170" s="149">
        <v>2.8355024141025E-2</v>
      </c>
      <c r="L170" s="149">
        <v>2.9347758518014001E-2</v>
      </c>
      <c r="M170" s="149">
        <v>4.2027783754671998E-2</v>
      </c>
      <c r="N170" s="149">
        <v>4.5281819704082002E-2</v>
      </c>
      <c r="O170" s="149">
        <v>4.6091162440716003E-2</v>
      </c>
      <c r="P170" s="149">
        <v>4.6455364864083998E-2</v>
      </c>
      <c r="Q170" s="149">
        <v>5.1557834043549002E-2</v>
      </c>
      <c r="R170" s="150">
        <v>4.2599943719131998E-2</v>
      </c>
      <c r="S170" s="150">
        <v>4.1901734347647997E-2</v>
      </c>
      <c r="T170" s="150">
        <v>4.2821539267378E-2</v>
      </c>
      <c r="U170" s="150">
        <v>5.4442854639738997E-2</v>
      </c>
      <c r="V170" s="151">
        <v>9.4229530874815004E-2</v>
      </c>
      <c r="W170" s="151">
        <v>9.8904918415689005E-2</v>
      </c>
      <c r="X170" s="152">
        <v>0.10288120725364</v>
      </c>
      <c r="Y170" s="152">
        <v>0.11365288402190001</v>
      </c>
      <c r="Z170" s="153">
        <v>0.11225510003219</v>
      </c>
      <c r="AA170" s="153">
        <v>0.14073735010145</v>
      </c>
      <c r="AB170" s="153">
        <v>0.14371122305736</v>
      </c>
      <c r="AC170" s="153">
        <v>0.14292660320886999</v>
      </c>
      <c r="AD170" s="282">
        <v>0.12146961892328</v>
      </c>
      <c r="AE170" s="285">
        <v>0.12670421096647999</v>
      </c>
      <c r="AF170" s="284">
        <v>0.12230556759749001</v>
      </c>
      <c r="AG170" s="205"/>
      <c r="AH170" s="153"/>
      <c r="AI170" s="153"/>
      <c r="AJ170" s="153"/>
      <c r="AK170" s="153"/>
      <c r="AL170" s="153"/>
      <c r="AM170" s="153"/>
      <c r="AN170" s="153"/>
      <c r="AO170" s="153"/>
      <c r="AP170" s="153"/>
      <c r="AQ170" s="153"/>
      <c r="AR170" s="153"/>
      <c r="AS170" s="153"/>
      <c r="AT170" s="153"/>
      <c r="AU170" s="153"/>
      <c r="AV170" s="153"/>
      <c r="AW170" s="153"/>
      <c r="AX170" s="153"/>
      <c r="AY170" s="153"/>
      <c r="AZ170" s="153"/>
      <c r="BA170" s="153"/>
      <c r="BB170" s="153"/>
      <c r="BC170" s="153"/>
      <c r="BD170" s="153"/>
      <c r="BE170" s="153"/>
      <c r="BF170" s="153"/>
      <c r="BG170" s="153"/>
      <c r="BH170" s="153"/>
      <c r="BI170" s="153"/>
      <c r="BJ170" s="153"/>
      <c r="BK170" s="153"/>
      <c r="BL170" s="153"/>
      <c r="BM170" s="153"/>
      <c r="BN170" s="153"/>
      <c r="BO170" s="153"/>
      <c r="BP170" s="153"/>
      <c r="BQ170" s="153"/>
      <c r="BR170" s="153"/>
      <c r="BS170" s="153"/>
      <c r="BT170" s="153"/>
      <c r="BU170" s="153"/>
      <c r="BV170" s="153"/>
      <c r="BW170" s="153"/>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X170" s="153"/>
      <c r="CY170" s="153"/>
      <c r="CZ170" s="153"/>
      <c r="DA170" s="153"/>
      <c r="DB170" s="153"/>
      <c r="DC170" s="153"/>
      <c r="DD170" s="153"/>
      <c r="DE170" s="153"/>
      <c r="DF170" s="176"/>
      <c r="DG170" s="176"/>
      <c r="DH170" s="7"/>
      <c r="DI170" s="7"/>
      <c r="DJ170" s="7"/>
      <c r="DK170" s="7"/>
      <c r="DL170" s="7"/>
      <c r="DM170" s="7"/>
      <c r="DN170" s="7"/>
      <c r="DO170" s="7"/>
      <c r="DP170" s="7"/>
      <c r="DQ170" s="7"/>
      <c r="DR170" s="7"/>
      <c r="DS170" s="7"/>
      <c r="DT170" s="7"/>
      <c r="DU170" s="7"/>
    </row>
    <row r="171" spans="1:125" x14ac:dyDescent="0.25">
      <c r="A171" s="142" t="s">
        <v>146</v>
      </c>
      <c r="B171" s="143">
        <v>51874024</v>
      </c>
      <c r="C171" s="144">
        <v>1.62129276005391</v>
      </c>
      <c r="D171" s="145">
        <v>0.28249999999999997</v>
      </c>
      <c r="E171" s="163"/>
      <c r="F171" s="146"/>
      <c r="G171" s="147">
        <v>13094.518397231206</v>
      </c>
      <c r="H171" s="302">
        <v>0.8</v>
      </c>
      <c r="I171" s="148"/>
      <c r="J171" s="156">
        <v>1.5398992938152001</v>
      </c>
      <c r="K171" s="156">
        <v>1.5093456611064</v>
      </c>
      <c r="L171" s="156">
        <v>1.4295267491423</v>
      </c>
      <c r="M171" s="156">
        <v>1.3974675327838</v>
      </c>
      <c r="N171" s="156">
        <v>1.379879587235</v>
      </c>
      <c r="O171" s="156">
        <v>1.4029232378840999</v>
      </c>
      <c r="P171" s="156">
        <v>1.3571776825099999</v>
      </c>
      <c r="Q171" s="156">
        <v>1.3784106184805001</v>
      </c>
      <c r="R171" s="157">
        <v>1.3696316493356</v>
      </c>
      <c r="S171" s="157">
        <v>1.4174742809323</v>
      </c>
      <c r="T171" s="150">
        <v>1.4408978515836</v>
      </c>
      <c r="U171" s="150">
        <v>1.5393772456657999</v>
      </c>
      <c r="V171" s="151">
        <v>1.5286266362509</v>
      </c>
      <c r="W171" s="151">
        <v>1.6757196815432001</v>
      </c>
      <c r="X171" s="152">
        <v>1.7043617469447001</v>
      </c>
      <c r="Y171" s="152">
        <v>1.7125127269131999</v>
      </c>
      <c r="Z171" s="153">
        <v>1.7555027504703</v>
      </c>
      <c r="AA171" s="153">
        <v>1.5855796823824</v>
      </c>
      <c r="AB171" s="153">
        <v>1.6503099322023</v>
      </c>
      <c r="AC171" s="153">
        <v>1.6345684769052999</v>
      </c>
      <c r="AD171" s="282">
        <v>1.6182266230422</v>
      </c>
      <c r="AE171" s="295">
        <v>1.6671399448282</v>
      </c>
      <c r="AF171" s="284">
        <v>1.7374958129689999</v>
      </c>
      <c r="AG171" s="205"/>
      <c r="AH171" s="153"/>
      <c r="AI171" s="153"/>
      <c r="AJ171" s="153"/>
      <c r="AK171" s="153"/>
      <c r="AL171" s="153"/>
      <c r="AM171" s="153"/>
      <c r="AN171" s="153"/>
      <c r="AO171" s="153"/>
      <c r="AP171" s="153"/>
      <c r="AQ171" s="153"/>
      <c r="AR171" s="153"/>
      <c r="AS171" s="153"/>
      <c r="AT171" s="153"/>
      <c r="AU171" s="153"/>
      <c r="AV171" s="153"/>
      <c r="AW171" s="153"/>
      <c r="AX171" s="153"/>
      <c r="AY171" s="153"/>
      <c r="AZ171" s="153"/>
      <c r="BA171" s="153"/>
      <c r="BB171" s="153"/>
      <c r="BC171" s="153"/>
      <c r="BD171" s="153"/>
      <c r="BE171" s="153"/>
      <c r="BF171" s="153"/>
      <c r="BG171" s="153"/>
      <c r="BH171" s="153"/>
      <c r="BI171" s="153"/>
      <c r="BJ171" s="153"/>
      <c r="BK171" s="153"/>
      <c r="BL171" s="153"/>
      <c r="BM171" s="153"/>
      <c r="BN171" s="153"/>
      <c r="BO171" s="153"/>
      <c r="BP171" s="153"/>
      <c r="BQ171" s="153"/>
      <c r="BR171" s="153"/>
      <c r="BS171" s="153"/>
      <c r="BT171" s="153"/>
      <c r="BU171" s="153"/>
      <c r="BV171" s="153"/>
      <c r="BW171" s="153"/>
      <c r="BX171" s="153"/>
      <c r="BY171" s="153"/>
      <c r="BZ171" s="153"/>
      <c r="CA171" s="153"/>
      <c r="CB171" s="153"/>
      <c r="CC171" s="153"/>
      <c r="CD171" s="153"/>
      <c r="CE171" s="153"/>
      <c r="CF171" s="153"/>
      <c r="CG171" s="153"/>
      <c r="CH171" s="153"/>
      <c r="CI171" s="153"/>
      <c r="CJ171" s="153"/>
      <c r="CK171" s="153"/>
      <c r="CL171" s="153"/>
      <c r="CM171" s="153"/>
      <c r="CN171" s="153"/>
      <c r="CO171" s="153"/>
      <c r="CP171" s="153"/>
      <c r="CQ171" s="153"/>
      <c r="CR171" s="153"/>
      <c r="CS171" s="153"/>
      <c r="CT171" s="153"/>
      <c r="CU171" s="153"/>
      <c r="CV171" s="153"/>
      <c r="CW171" s="153"/>
      <c r="CX171" s="153"/>
      <c r="CY171" s="153"/>
      <c r="CZ171" s="153"/>
      <c r="DA171" s="153"/>
      <c r="DB171" s="153"/>
      <c r="DC171" s="153"/>
      <c r="DD171" s="153"/>
      <c r="DE171" s="153"/>
      <c r="DF171" s="176"/>
      <c r="DG171" s="176"/>
      <c r="DH171" s="7"/>
      <c r="DI171" s="7"/>
      <c r="DJ171" s="7"/>
      <c r="DK171" s="7"/>
      <c r="DL171" s="7"/>
      <c r="DM171" s="7"/>
      <c r="DN171" s="7"/>
      <c r="DO171" s="7"/>
      <c r="DP171" s="7"/>
      <c r="DQ171" s="7"/>
      <c r="DR171" s="7"/>
      <c r="DS171" s="7"/>
      <c r="DT171" s="7"/>
      <c r="DU171" s="7"/>
    </row>
    <row r="172" spans="1:125" x14ac:dyDescent="0.25">
      <c r="A172" s="142" t="s">
        <v>84</v>
      </c>
      <c r="B172" s="143">
        <v>836774</v>
      </c>
      <c r="C172" s="144">
        <v>9.5673881730917801E-2</v>
      </c>
      <c r="D172" s="145">
        <v>0.36719999999999997</v>
      </c>
      <c r="E172" s="146"/>
      <c r="F172" s="146"/>
      <c r="G172" s="147">
        <v>3133.3428287412225</v>
      </c>
      <c r="H172" s="147"/>
      <c r="I172" s="148"/>
      <c r="J172" s="149">
        <v>0.1716544587861</v>
      </c>
      <c r="K172" s="149">
        <v>0.17663281041838</v>
      </c>
      <c r="L172" s="149">
        <v>0.17681303128410999</v>
      </c>
      <c r="M172" s="149">
        <v>0.22321852467055001</v>
      </c>
      <c r="N172" s="149">
        <v>0.23689488950137</v>
      </c>
      <c r="O172" s="149">
        <v>0.22325921137550001</v>
      </c>
      <c r="P172" s="149">
        <v>0.26130932977714</v>
      </c>
      <c r="Q172" s="149">
        <v>0.16844836084823001</v>
      </c>
      <c r="R172" s="150">
        <v>0.16404231185250001</v>
      </c>
      <c r="S172" s="150">
        <v>0.19539854148203001</v>
      </c>
      <c r="T172" s="150">
        <v>0.22825031293010001</v>
      </c>
      <c r="U172" s="150">
        <v>0.19834529202067999</v>
      </c>
      <c r="V172" s="151">
        <v>0.2015608398372</v>
      </c>
      <c r="W172" s="151">
        <v>0.23431913890823</v>
      </c>
      <c r="X172" s="152">
        <v>0.20485710927351999</v>
      </c>
      <c r="Y172" s="152">
        <v>0.21973855143236001</v>
      </c>
      <c r="Z172" s="153">
        <v>0.24324377414659001</v>
      </c>
      <c r="AA172" s="153">
        <v>0.30252063146678998</v>
      </c>
      <c r="AB172" s="153">
        <v>0.32632659637898997</v>
      </c>
      <c r="AC172" s="153">
        <v>0.35572475073913001</v>
      </c>
      <c r="AD172" s="282">
        <v>0.35321558188364</v>
      </c>
      <c r="AE172" s="295">
        <v>0.37687255783432</v>
      </c>
      <c r="AF172" s="284">
        <v>0.37803604342941</v>
      </c>
      <c r="AG172" s="205"/>
      <c r="AH172" s="153"/>
      <c r="AI172" s="153"/>
      <c r="AJ172" s="153"/>
      <c r="AK172" s="153"/>
      <c r="AL172" s="153"/>
      <c r="AM172" s="153"/>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3"/>
      <c r="BQ172" s="153"/>
      <c r="BR172" s="153"/>
      <c r="BS172" s="153"/>
      <c r="BT172" s="153"/>
      <c r="BU172" s="153"/>
      <c r="BV172" s="153"/>
      <c r="BW172" s="153"/>
      <c r="BX172" s="153"/>
      <c r="BY172" s="153"/>
      <c r="BZ172" s="153"/>
      <c r="CA172" s="153"/>
      <c r="CB172" s="153"/>
      <c r="CC172" s="153"/>
      <c r="CD172" s="153"/>
      <c r="CE172" s="153"/>
      <c r="CF172" s="153"/>
      <c r="CG172" s="153"/>
      <c r="CH172" s="153"/>
      <c r="CI172" s="153"/>
      <c r="CJ172" s="153"/>
      <c r="CK172" s="153"/>
      <c r="CL172" s="153"/>
      <c r="CM172" s="153"/>
      <c r="CN172" s="153"/>
      <c r="CO172" s="153"/>
      <c r="CP172" s="153"/>
      <c r="CQ172" s="153"/>
      <c r="CR172" s="153"/>
      <c r="CS172" s="153"/>
      <c r="CT172" s="153"/>
      <c r="CU172" s="153"/>
      <c r="CV172" s="153"/>
      <c r="CW172" s="153"/>
      <c r="CX172" s="153"/>
      <c r="CY172" s="153"/>
      <c r="CZ172" s="153"/>
      <c r="DA172" s="153"/>
      <c r="DB172" s="153"/>
      <c r="DC172" s="153"/>
      <c r="DD172" s="153"/>
      <c r="DE172" s="153"/>
      <c r="DF172" s="176"/>
      <c r="DG172" s="176"/>
      <c r="DH172" s="7"/>
      <c r="DI172" s="7"/>
      <c r="DJ172" s="7"/>
      <c r="DK172" s="7"/>
      <c r="DL172" s="7"/>
      <c r="DM172" s="7"/>
      <c r="DN172" s="7"/>
      <c r="DO172" s="7"/>
      <c r="DP172" s="7"/>
      <c r="DQ172" s="7"/>
      <c r="DR172" s="7"/>
      <c r="DS172" s="7"/>
      <c r="DT172" s="7"/>
      <c r="DU172" s="7"/>
    </row>
    <row r="173" spans="1:125" x14ac:dyDescent="0.25">
      <c r="A173" s="142" t="s">
        <v>72</v>
      </c>
      <c r="B173" s="143">
        <v>99010212</v>
      </c>
      <c r="C173" s="144">
        <v>5.7774006233743E-2</v>
      </c>
      <c r="D173" s="145">
        <v>6.2000000000000027E-2</v>
      </c>
      <c r="E173" s="163"/>
      <c r="F173" s="146"/>
      <c r="G173" s="147">
        <v>956.12541239068082</v>
      </c>
      <c r="H173" s="147"/>
      <c r="I173" s="148"/>
      <c r="J173" s="149">
        <v>3.9818681448154002E-2</v>
      </c>
      <c r="K173" s="149">
        <v>3.7649936758195002E-2</v>
      </c>
      <c r="L173" s="149">
        <v>3.8362344452000999E-2</v>
      </c>
      <c r="M173" s="149">
        <v>4.5070938253325997E-2</v>
      </c>
      <c r="N173" s="149">
        <v>4.1708386427769001E-2</v>
      </c>
      <c r="O173" s="149">
        <v>4.529874076129E-2</v>
      </c>
      <c r="P173" s="149">
        <v>4.5080821826829001E-2</v>
      </c>
      <c r="Q173" s="149">
        <v>4.8206285346634001E-2</v>
      </c>
      <c r="R173" s="150">
        <v>4.7863055037204998E-2</v>
      </c>
      <c r="S173" s="150">
        <v>4.4986158891977997E-2</v>
      </c>
      <c r="T173" s="150">
        <v>4.5606366342974998E-2</v>
      </c>
      <c r="U173" s="150">
        <v>5.0453672068172001E-2</v>
      </c>
      <c r="V173" s="151">
        <v>4.3685340753799998E-2</v>
      </c>
      <c r="W173" s="151">
        <v>5.8778875858461997E-2</v>
      </c>
      <c r="X173" s="152">
        <v>7.3035164185907997E-2</v>
      </c>
      <c r="Y173" s="152">
        <v>4.5792653602389002E-2</v>
      </c>
      <c r="Z173" s="153">
        <v>3.4143853540002003E-2</v>
      </c>
      <c r="AA173" s="153">
        <v>3.8448195540688998E-2</v>
      </c>
      <c r="AB173" s="153">
        <v>3.6340745471099001E-2</v>
      </c>
      <c r="AC173" s="153">
        <v>3.8653725594834001E-2</v>
      </c>
      <c r="AD173" s="282">
        <v>3.8193082149855E-2</v>
      </c>
      <c r="AE173" s="295">
        <v>3.9002732942324002E-2</v>
      </c>
      <c r="AF173" s="284">
        <v>3.7300649469151001E-2</v>
      </c>
      <c r="AG173" s="205"/>
      <c r="AH173" s="153"/>
      <c r="AI173" s="153"/>
      <c r="AJ173" s="153"/>
      <c r="AK173" s="153"/>
      <c r="AL173" s="153"/>
      <c r="AM173" s="153"/>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3"/>
      <c r="BQ173" s="153"/>
      <c r="BR173" s="153"/>
      <c r="BS173" s="153"/>
      <c r="BT173" s="153"/>
      <c r="BU173" s="153"/>
      <c r="BV173" s="153"/>
      <c r="BW173" s="153"/>
      <c r="BX173" s="153"/>
      <c r="BY173" s="153"/>
      <c r="BZ173" s="153"/>
      <c r="CA173" s="153"/>
      <c r="CB173" s="153"/>
      <c r="CC173" s="153"/>
      <c r="CD173" s="153"/>
      <c r="CE173" s="153"/>
      <c r="CF173" s="153"/>
      <c r="CG173" s="153"/>
      <c r="CH173" s="153"/>
      <c r="CI173" s="153"/>
      <c r="CJ173" s="153"/>
      <c r="CK173" s="153"/>
      <c r="CL173" s="153"/>
      <c r="CM173" s="153"/>
      <c r="CN173" s="153"/>
      <c r="CO173" s="153"/>
      <c r="CP173" s="153"/>
      <c r="CQ173" s="153"/>
      <c r="CR173" s="153"/>
      <c r="CS173" s="153"/>
      <c r="CT173" s="153"/>
      <c r="CU173" s="153"/>
      <c r="CV173" s="153"/>
      <c r="CW173" s="153"/>
      <c r="CX173" s="153"/>
      <c r="CY173" s="153"/>
      <c r="CZ173" s="153"/>
      <c r="DA173" s="153"/>
      <c r="DB173" s="153"/>
      <c r="DC173" s="153"/>
      <c r="DD173" s="153"/>
      <c r="DE173" s="153"/>
      <c r="DF173" s="176"/>
      <c r="DG173" s="176"/>
      <c r="DH173" s="7"/>
      <c r="DI173" s="7"/>
      <c r="DJ173" s="7"/>
      <c r="DK173" s="7"/>
      <c r="DL173" s="7"/>
      <c r="DM173" s="7"/>
      <c r="DN173" s="7"/>
      <c r="DO173" s="7"/>
      <c r="DP173" s="7"/>
      <c r="DQ173" s="7"/>
      <c r="DR173" s="7"/>
      <c r="DS173" s="7"/>
      <c r="DT173" s="7"/>
      <c r="DU173" s="7"/>
    </row>
    <row r="174" spans="1:125" x14ac:dyDescent="0.25">
      <c r="A174" s="142" t="s">
        <v>133</v>
      </c>
      <c r="B174" s="143">
        <v>5970424</v>
      </c>
      <c r="C174" s="144">
        <v>1.051228381975615</v>
      </c>
      <c r="D174" s="145">
        <v>0.25109999999999999</v>
      </c>
      <c r="E174" s="163"/>
      <c r="F174" s="146"/>
      <c r="G174" s="147">
        <v>4059.7237872368105</v>
      </c>
      <c r="H174" s="147"/>
      <c r="I174" s="148"/>
      <c r="J174" s="149">
        <v>1.4059157572845999</v>
      </c>
      <c r="K174" s="149">
        <v>1.3330339827144</v>
      </c>
      <c r="L174" s="149">
        <v>0.84523083452995995</v>
      </c>
      <c r="M174" s="149">
        <v>1.0236121605446</v>
      </c>
      <c r="N174" s="149">
        <v>1.0094123156499999</v>
      </c>
      <c r="O174" s="149">
        <v>1.1704494817741999</v>
      </c>
      <c r="P174" s="149">
        <v>1.2601457135829</v>
      </c>
      <c r="Q174" s="149">
        <v>1.0775247089729001</v>
      </c>
      <c r="R174" s="150">
        <v>1.0820883837424</v>
      </c>
      <c r="S174" s="150">
        <v>1.1614445417770001</v>
      </c>
      <c r="T174" s="150">
        <v>1.2125455564365999</v>
      </c>
      <c r="U174" s="150">
        <v>1.0807964571072</v>
      </c>
      <c r="V174" s="151">
        <v>0.97188813069123003</v>
      </c>
      <c r="W174" s="151">
        <v>1.1491051672113</v>
      </c>
      <c r="X174" s="152">
        <v>1.0878399492666999</v>
      </c>
      <c r="Y174" s="152">
        <v>1.1552583032107</v>
      </c>
      <c r="Z174" s="153">
        <v>1.0946208200100001</v>
      </c>
      <c r="AA174" s="153">
        <v>1.0559374352752999</v>
      </c>
      <c r="AB174" s="153">
        <v>1.1880896062694</v>
      </c>
      <c r="AC174" s="153">
        <v>1.3013501880541001</v>
      </c>
      <c r="AD174" s="282">
        <v>1.2932057344529</v>
      </c>
      <c r="AE174" s="295">
        <v>1.2244830530210999</v>
      </c>
      <c r="AF174" s="284">
        <v>1.2426175353260001</v>
      </c>
      <c r="AG174" s="205"/>
      <c r="AH174" s="153"/>
      <c r="AI174" s="153"/>
      <c r="AJ174" s="153"/>
      <c r="AK174" s="153"/>
      <c r="AL174" s="153"/>
      <c r="AM174" s="153"/>
      <c r="AN174" s="153"/>
      <c r="AO174" s="153"/>
      <c r="AP174" s="153"/>
      <c r="AQ174" s="153"/>
      <c r="AR174" s="153"/>
      <c r="AS174" s="153"/>
      <c r="AT174" s="153"/>
      <c r="AU174" s="153"/>
      <c r="AV174" s="153"/>
      <c r="AW174" s="153"/>
      <c r="AX174" s="153"/>
      <c r="AY174" s="153"/>
      <c r="AZ174" s="153"/>
      <c r="BA174" s="153"/>
      <c r="BB174" s="153"/>
      <c r="BC174" s="153"/>
      <c r="BD174" s="153"/>
      <c r="BE174" s="153"/>
      <c r="BF174" s="153"/>
      <c r="BG174" s="153"/>
      <c r="BH174" s="153"/>
      <c r="BI174" s="153"/>
      <c r="BJ174" s="153"/>
      <c r="BK174" s="153"/>
      <c r="BL174" s="153"/>
      <c r="BM174" s="153"/>
      <c r="BN174" s="153"/>
      <c r="BO174" s="153"/>
      <c r="BP174" s="153"/>
      <c r="BQ174" s="153"/>
      <c r="BR174" s="153"/>
      <c r="BS174" s="153"/>
      <c r="BT174" s="153"/>
      <c r="BU174" s="153"/>
      <c r="BV174" s="153"/>
      <c r="BW174" s="153"/>
      <c r="BX174" s="153"/>
      <c r="BY174" s="153"/>
      <c r="BZ174" s="153"/>
      <c r="CA174" s="153"/>
      <c r="CB174" s="153"/>
      <c r="CC174" s="153"/>
      <c r="CD174" s="153"/>
      <c r="CE174" s="153"/>
      <c r="CF174" s="153"/>
      <c r="CG174" s="153"/>
      <c r="CH174" s="153"/>
      <c r="CI174" s="153"/>
      <c r="CJ174" s="153"/>
      <c r="CK174" s="153"/>
      <c r="CL174" s="153"/>
      <c r="CM174" s="153"/>
      <c r="CN174" s="153"/>
      <c r="CO174" s="153"/>
      <c r="CP174" s="153"/>
      <c r="CQ174" s="153"/>
      <c r="CR174" s="153"/>
      <c r="CS174" s="153"/>
      <c r="CT174" s="153"/>
      <c r="CU174" s="153"/>
      <c r="CV174" s="153"/>
      <c r="CW174" s="153"/>
      <c r="CX174" s="153"/>
      <c r="CY174" s="153"/>
      <c r="CZ174" s="153"/>
      <c r="DA174" s="153"/>
      <c r="DB174" s="153"/>
      <c r="DC174" s="153"/>
      <c r="DD174" s="153"/>
      <c r="DE174" s="153"/>
      <c r="DF174" s="176"/>
      <c r="DG174" s="176"/>
      <c r="DH174" s="7"/>
      <c r="DI174" s="7"/>
      <c r="DJ174" s="7"/>
      <c r="DK174" s="7"/>
      <c r="DL174" s="7"/>
      <c r="DM174" s="7"/>
      <c r="DN174" s="7"/>
      <c r="DO174" s="7"/>
      <c r="DP174" s="7"/>
      <c r="DQ174" s="7"/>
      <c r="DR174" s="7"/>
      <c r="DS174" s="7"/>
      <c r="DT174" s="7"/>
      <c r="DU174" s="7"/>
    </row>
    <row r="175" spans="1:125" x14ac:dyDescent="0.25">
      <c r="A175" s="142" t="s">
        <v>137</v>
      </c>
      <c r="B175" s="143">
        <v>5180829</v>
      </c>
      <c r="C175" s="144">
        <v>1.2668200337547908</v>
      </c>
      <c r="D175" s="145">
        <v>0.35340000000000005</v>
      </c>
      <c r="E175" s="163"/>
      <c r="F175" s="146"/>
      <c r="G175" s="147">
        <v>18467.322064647931</v>
      </c>
      <c r="H175" s="147"/>
      <c r="I175" s="148"/>
      <c r="J175" s="149">
        <v>1.3042485880101999</v>
      </c>
      <c r="K175" s="149">
        <v>1.3804025509832001</v>
      </c>
      <c r="L175" s="149">
        <v>1.3819500733725001</v>
      </c>
      <c r="M175" s="149">
        <v>1.4678532666455</v>
      </c>
      <c r="N175" s="149">
        <v>1.4729500717190001</v>
      </c>
      <c r="O175" s="149">
        <v>1.4955439375799</v>
      </c>
      <c r="P175" s="149">
        <v>1.6018422682342</v>
      </c>
      <c r="Q175" s="149">
        <v>1.7621586272837999</v>
      </c>
      <c r="R175" s="150">
        <v>1.7236763694845001</v>
      </c>
      <c r="S175" s="150">
        <v>1.6324012170635001</v>
      </c>
      <c r="T175" s="150">
        <v>1.5940576212468001</v>
      </c>
      <c r="U175" s="150">
        <v>1.6750184539349</v>
      </c>
      <c r="V175" s="151">
        <v>1.6425816199712999</v>
      </c>
      <c r="W175" s="151">
        <v>1.6881028884222</v>
      </c>
      <c r="X175" s="152">
        <v>1.6932488863238</v>
      </c>
      <c r="Y175" s="152">
        <v>1.616071032754</v>
      </c>
      <c r="Z175" s="153">
        <v>1.6944691884916001</v>
      </c>
      <c r="AA175" s="153">
        <v>1.7076028836676</v>
      </c>
      <c r="AB175" s="153">
        <v>1.7050533604002001</v>
      </c>
      <c r="AC175" s="153">
        <v>1.6380632419226999</v>
      </c>
      <c r="AD175" s="282">
        <v>1.4220808895735</v>
      </c>
      <c r="AE175" s="295">
        <v>1.5996047271206</v>
      </c>
      <c r="AF175" s="284">
        <v>1.6783744348312</v>
      </c>
      <c r="AG175" s="205"/>
      <c r="AH175" s="153"/>
      <c r="AI175" s="153"/>
      <c r="AJ175" s="153"/>
      <c r="AK175" s="153"/>
      <c r="AL175" s="153"/>
      <c r="AM175" s="153"/>
      <c r="AN175" s="153"/>
      <c r="AO175" s="153"/>
      <c r="AP175" s="153"/>
      <c r="AQ175" s="153"/>
      <c r="AR175" s="153"/>
      <c r="AS175" s="153"/>
      <c r="AT175" s="153"/>
      <c r="AU175" s="153"/>
      <c r="AV175" s="153"/>
      <c r="AW175" s="153"/>
      <c r="AX175" s="153"/>
      <c r="AY175" s="153"/>
      <c r="AZ175" s="153"/>
      <c r="BA175" s="153"/>
      <c r="BB175" s="153"/>
      <c r="BC175" s="153"/>
      <c r="BD175" s="153"/>
      <c r="BE175" s="153"/>
      <c r="BF175" s="153"/>
      <c r="BG175" s="153"/>
      <c r="BH175" s="153"/>
      <c r="BI175" s="153"/>
      <c r="BJ175" s="153"/>
      <c r="BK175" s="153"/>
      <c r="BL175" s="153"/>
      <c r="BM175" s="153"/>
      <c r="BN175" s="153"/>
      <c r="BO175" s="153"/>
      <c r="BP175" s="153"/>
      <c r="BQ175" s="153"/>
      <c r="BR175" s="153"/>
      <c r="BS175" s="153"/>
      <c r="BT175" s="153"/>
      <c r="BU175" s="153"/>
      <c r="BV175" s="153"/>
      <c r="BW175" s="153"/>
      <c r="BX175" s="153"/>
      <c r="BY175" s="153"/>
      <c r="BZ175" s="153"/>
      <c r="CA175" s="153"/>
      <c r="CB175" s="153"/>
      <c r="CC175" s="153"/>
      <c r="CD175" s="153"/>
      <c r="CE175" s="153"/>
      <c r="CF175" s="153"/>
      <c r="CG175" s="153"/>
      <c r="CH175" s="153"/>
      <c r="CI175" s="153"/>
      <c r="CJ175" s="153"/>
      <c r="CK175" s="153"/>
      <c r="CL175" s="153"/>
      <c r="CM175" s="153"/>
      <c r="CN175" s="153"/>
      <c r="CO175" s="153"/>
      <c r="CP175" s="153"/>
      <c r="CQ175" s="153"/>
      <c r="CR175" s="153"/>
      <c r="CS175" s="153"/>
      <c r="CT175" s="153"/>
      <c r="CU175" s="153"/>
      <c r="CV175" s="153"/>
      <c r="CW175" s="153"/>
      <c r="CX175" s="153"/>
      <c r="CY175" s="153"/>
      <c r="CZ175" s="153"/>
      <c r="DA175" s="153"/>
      <c r="DB175" s="153"/>
      <c r="DC175" s="153"/>
      <c r="DD175" s="153"/>
      <c r="DE175" s="153"/>
      <c r="DF175" s="176"/>
      <c r="DG175" s="176"/>
      <c r="DH175" s="7"/>
      <c r="DI175" s="7"/>
      <c r="DJ175" s="7"/>
      <c r="DK175" s="7"/>
      <c r="DL175" s="7"/>
      <c r="DM175" s="7"/>
      <c r="DN175" s="7"/>
      <c r="DO175" s="7"/>
      <c r="DP175" s="7"/>
      <c r="DQ175" s="7"/>
      <c r="DR175" s="7"/>
      <c r="DS175" s="7"/>
      <c r="DT175" s="7"/>
      <c r="DU175" s="7"/>
    </row>
    <row r="176" spans="1:125" x14ac:dyDescent="0.25">
      <c r="A176" s="142" t="s">
        <v>104</v>
      </c>
      <c r="B176" s="143">
        <v>28160542</v>
      </c>
      <c r="C176" s="144">
        <v>0.29143544178348002</v>
      </c>
      <c r="D176" s="145">
        <v>0.44380000000000003</v>
      </c>
      <c r="E176" s="163"/>
      <c r="F176" s="146"/>
      <c r="G176" s="147">
        <v>4522.2269541858677</v>
      </c>
      <c r="H176" s="147">
        <v>2.1433599999999999</v>
      </c>
      <c r="I176" s="148"/>
      <c r="J176" s="149">
        <v>0.41758775480119997</v>
      </c>
      <c r="K176" s="149">
        <v>0.41007315792577997</v>
      </c>
      <c r="L176" s="149">
        <v>0.42549101492127001</v>
      </c>
      <c r="M176" s="149">
        <v>0.32903158173371999</v>
      </c>
      <c r="N176" s="149">
        <v>0.33332263403248003</v>
      </c>
      <c r="O176" s="149">
        <v>0.34907535441644</v>
      </c>
      <c r="P176" s="149">
        <v>0.33619724725035999</v>
      </c>
      <c r="Q176" s="149">
        <v>0.32699971242666998</v>
      </c>
      <c r="R176" s="150">
        <v>0.35513097222432</v>
      </c>
      <c r="S176" s="150">
        <v>0.32188007495014997</v>
      </c>
      <c r="T176" s="150">
        <v>0.35879772982203001</v>
      </c>
      <c r="U176" s="150">
        <v>0.33896190947631</v>
      </c>
      <c r="V176" s="151">
        <v>0.42131231049311002</v>
      </c>
      <c r="W176" s="151">
        <v>0.44633139894103002</v>
      </c>
      <c r="X176" s="152">
        <v>0.46431149065679</v>
      </c>
      <c r="Y176" s="152">
        <v>0.48763448942558002</v>
      </c>
      <c r="Z176" s="153">
        <v>0.48141786548879001</v>
      </c>
      <c r="AA176" s="153">
        <v>0.50772671210678999</v>
      </c>
      <c r="AB176" s="153">
        <v>0.49577398544565998</v>
      </c>
      <c r="AC176" s="153">
        <v>0.51681170531664999</v>
      </c>
      <c r="AD176" s="282">
        <v>0.50581034886759002</v>
      </c>
      <c r="AE176" s="295">
        <v>0.52962770303545004</v>
      </c>
      <c r="AF176" s="284">
        <v>0.52701731848598998</v>
      </c>
      <c r="AG176" s="205"/>
      <c r="AH176" s="153"/>
      <c r="AI176" s="153"/>
      <c r="AJ176" s="153"/>
      <c r="AK176" s="153"/>
      <c r="AL176" s="153"/>
      <c r="AM176" s="153"/>
      <c r="AN176" s="153"/>
      <c r="AO176" s="153"/>
      <c r="AP176" s="153"/>
      <c r="AQ176" s="153"/>
      <c r="AR176" s="153"/>
      <c r="AS176" s="153"/>
      <c r="AT176" s="153"/>
      <c r="AU176" s="153"/>
      <c r="AV176" s="153"/>
      <c r="AW176" s="153"/>
      <c r="AX176" s="153"/>
      <c r="AY176" s="153"/>
      <c r="AZ176" s="153"/>
      <c r="BA176" s="153"/>
      <c r="BB176" s="153"/>
      <c r="BC176" s="153"/>
      <c r="BD176" s="153"/>
      <c r="BE176" s="153"/>
      <c r="BF176" s="153"/>
      <c r="BG176" s="153"/>
      <c r="BH176" s="153"/>
      <c r="BI176" s="153"/>
      <c r="BJ176" s="153"/>
      <c r="BK176" s="153"/>
      <c r="BL176" s="153"/>
      <c r="BM176" s="153"/>
      <c r="BN176" s="153"/>
      <c r="BO176" s="153"/>
      <c r="BP176" s="153"/>
      <c r="BQ176" s="153"/>
      <c r="BR176" s="153"/>
      <c r="BS176" s="153"/>
      <c r="BT176" s="153"/>
      <c r="BU176" s="153"/>
      <c r="BV176" s="153"/>
      <c r="BW176" s="153"/>
      <c r="BX176" s="153"/>
      <c r="BY176" s="153"/>
      <c r="BZ176" s="153"/>
      <c r="CA176" s="153"/>
      <c r="CB176" s="153"/>
      <c r="CC176" s="153"/>
      <c r="CD176" s="153"/>
      <c r="CE176" s="153"/>
      <c r="CF176" s="153"/>
      <c r="CG176" s="153"/>
      <c r="CH176" s="153"/>
      <c r="CI176" s="153"/>
      <c r="CJ176" s="153"/>
      <c r="CK176" s="153"/>
      <c r="CL176" s="153"/>
      <c r="CM176" s="153"/>
      <c r="CN176" s="153"/>
      <c r="CO176" s="153"/>
      <c r="CP176" s="153"/>
      <c r="CQ176" s="153"/>
      <c r="CR176" s="153"/>
      <c r="CS176" s="153"/>
      <c r="CT176" s="153"/>
      <c r="CU176" s="153"/>
      <c r="CV176" s="153"/>
      <c r="CW176" s="153"/>
      <c r="CX176" s="153"/>
      <c r="CY176" s="153"/>
      <c r="CZ176" s="153"/>
      <c r="DA176" s="153"/>
      <c r="DB176" s="153"/>
      <c r="DC176" s="153"/>
      <c r="DD176" s="153"/>
      <c r="DE176" s="153"/>
      <c r="DF176" s="176"/>
      <c r="DG176" s="176"/>
      <c r="DH176" s="7"/>
      <c r="DI176" s="7"/>
      <c r="DJ176" s="7"/>
      <c r="DK176" s="7"/>
      <c r="DL176" s="7"/>
      <c r="DM176" s="7"/>
      <c r="DN176" s="7"/>
      <c r="DO176" s="7"/>
      <c r="DP176" s="7"/>
      <c r="DQ176" s="7"/>
      <c r="DR176" s="7"/>
      <c r="DS176" s="7"/>
      <c r="DT176" s="7"/>
      <c r="DU176" s="7"/>
    </row>
    <row r="177" spans="1:125" x14ac:dyDescent="0.25">
      <c r="A177" s="142" t="s">
        <v>158</v>
      </c>
      <c r="B177" s="143">
        <v>11212191</v>
      </c>
      <c r="C177" s="144">
        <v>2.5003817760913192</v>
      </c>
      <c r="D177" s="145">
        <v>0.41700000000000004</v>
      </c>
      <c r="E177" s="163"/>
      <c r="F177" s="146"/>
      <c r="G177" s="147">
        <v>11841.530669158121</v>
      </c>
      <c r="H177" s="147"/>
      <c r="I177" s="148"/>
      <c r="J177" s="161">
        <v>2.5985356390054002</v>
      </c>
      <c r="K177" s="161">
        <v>2.4853523874482999</v>
      </c>
      <c r="L177" s="161">
        <v>2.3663522112267001</v>
      </c>
      <c r="M177" s="161">
        <v>2.2923102524668999</v>
      </c>
      <c r="N177" s="161">
        <v>2.2451262675991002</v>
      </c>
      <c r="O177" s="161">
        <v>2.3239566384953001</v>
      </c>
      <c r="P177" s="161">
        <v>2.3717255115406002</v>
      </c>
      <c r="Q177" s="161">
        <v>2.4484037141677</v>
      </c>
      <c r="R177" s="162">
        <v>2.3638358503918</v>
      </c>
      <c r="S177" s="162">
        <v>2.3809499671187999</v>
      </c>
      <c r="T177" s="153">
        <v>2.4878786068715</v>
      </c>
      <c r="U177" s="153">
        <v>2.4441728011824</v>
      </c>
      <c r="V177" s="159">
        <v>2.5410255738253</v>
      </c>
      <c r="W177" s="159">
        <v>2.5482771195025999</v>
      </c>
      <c r="X177" s="160">
        <v>2.3525471195097998</v>
      </c>
      <c r="Y177" s="160">
        <v>2.5703341501128998</v>
      </c>
      <c r="Z177" s="153">
        <v>2.3841413341961002</v>
      </c>
      <c r="AA177" s="153">
        <v>2.3059909308813999</v>
      </c>
      <c r="AB177" s="153">
        <v>2.3359469872815</v>
      </c>
      <c r="AC177" s="153">
        <v>2.1358557757569998</v>
      </c>
      <c r="AD177" s="282">
        <v>2.1289804498774001</v>
      </c>
      <c r="AE177" s="295">
        <v>2.1009138894975998</v>
      </c>
      <c r="AF177" s="284">
        <v>2.1532340973394999</v>
      </c>
      <c r="AG177" s="205"/>
      <c r="AH177" s="153"/>
      <c r="AI177" s="153"/>
      <c r="AJ177" s="153"/>
      <c r="AK177" s="153"/>
      <c r="AL177" s="153"/>
      <c r="AM177" s="153"/>
      <c r="AN177" s="153"/>
      <c r="AO177" s="153"/>
      <c r="AP177" s="153"/>
      <c r="AQ177" s="153"/>
      <c r="AR177" s="153"/>
      <c r="AS177" s="153"/>
      <c r="AT177" s="153"/>
      <c r="AU177" s="153"/>
      <c r="AV177" s="153"/>
      <c r="AW177" s="153"/>
      <c r="AX177" s="153"/>
      <c r="AY177" s="153"/>
      <c r="AZ177" s="153"/>
      <c r="BA177" s="153"/>
      <c r="BB177" s="153"/>
      <c r="BC177" s="153"/>
      <c r="BD177" s="153"/>
      <c r="BE177" s="153"/>
      <c r="BF177" s="153"/>
      <c r="BG177" s="153"/>
      <c r="BH177" s="153"/>
      <c r="BI177" s="153"/>
      <c r="BJ177" s="153"/>
      <c r="BK177" s="153"/>
      <c r="BL177" s="153"/>
      <c r="BM177" s="153"/>
      <c r="BN177" s="153"/>
      <c r="BO177" s="153"/>
      <c r="BP177" s="153"/>
      <c r="BQ177" s="153"/>
      <c r="BR177" s="153"/>
      <c r="BS177" s="153"/>
      <c r="BT177" s="153"/>
      <c r="BU177" s="153"/>
      <c r="BV177" s="153"/>
      <c r="BW177" s="153"/>
      <c r="BX177" s="153"/>
      <c r="BY177" s="153"/>
      <c r="BZ177" s="153"/>
      <c r="CA177" s="153"/>
      <c r="CB177" s="153"/>
      <c r="CC177" s="153"/>
      <c r="CD177" s="153"/>
      <c r="CE177" s="153"/>
      <c r="CF177" s="153"/>
      <c r="CG177" s="153"/>
      <c r="CH177" s="153"/>
      <c r="CI177" s="153"/>
      <c r="CJ177" s="153"/>
      <c r="CK177" s="153"/>
      <c r="CL177" s="153"/>
      <c r="CM177" s="153"/>
      <c r="CN177" s="153"/>
      <c r="CO177" s="153"/>
      <c r="CP177" s="153"/>
      <c r="CQ177" s="153"/>
      <c r="CR177" s="153"/>
      <c r="CS177" s="153"/>
      <c r="CT177" s="153"/>
      <c r="CU177" s="153"/>
      <c r="CV177" s="153"/>
      <c r="CW177" s="153"/>
      <c r="CX177" s="153"/>
      <c r="CY177" s="153"/>
      <c r="CZ177" s="153"/>
      <c r="DA177" s="153"/>
      <c r="DB177" s="153"/>
      <c r="DC177" s="153"/>
      <c r="DD177" s="153"/>
      <c r="DE177" s="153"/>
      <c r="DF177" s="176"/>
      <c r="DG177" s="176"/>
      <c r="DH177" s="7"/>
      <c r="DI177" s="7"/>
      <c r="DJ177" s="7"/>
      <c r="DK177" s="7"/>
      <c r="DL177" s="7"/>
      <c r="DM177" s="7"/>
      <c r="DN177" s="7"/>
      <c r="DO177" s="7"/>
      <c r="DP177" s="7"/>
      <c r="DQ177" s="7"/>
      <c r="DR177" s="7"/>
      <c r="DS177" s="7"/>
      <c r="DT177" s="7"/>
      <c r="DU177" s="7"/>
    </row>
    <row r="178" spans="1:125" x14ac:dyDescent="0.25">
      <c r="A178" s="142" t="s">
        <v>153</v>
      </c>
      <c r="B178" s="143">
        <v>1120849</v>
      </c>
      <c r="C178" s="144">
        <v>1.7698734536586602</v>
      </c>
      <c r="D178" s="145">
        <v>0.26780000000000004</v>
      </c>
      <c r="E178" s="163"/>
      <c r="F178" s="146"/>
      <c r="G178" s="147">
        <v>4107.3774985705368</v>
      </c>
      <c r="H178" s="147"/>
      <c r="I178" s="148"/>
      <c r="J178" s="149">
        <v>1.0566074307747999</v>
      </c>
      <c r="K178" s="149">
        <v>1.0425366987468001</v>
      </c>
      <c r="L178" s="149">
        <v>1.0527139613881</v>
      </c>
      <c r="M178" s="149">
        <v>1.0878414873486</v>
      </c>
      <c r="N178" s="149">
        <v>1.0363745586527999</v>
      </c>
      <c r="O178" s="149">
        <v>0.96904972163408998</v>
      </c>
      <c r="P178" s="149">
        <v>0.92001702712540001</v>
      </c>
      <c r="Q178" s="149">
        <v>0.93567997993967</v>
      </c>
      <c r="R178" s="150">
        <v>0.99186673839618</v>
      </c>
      <c r="S178" s="150">
        <v>0.86291638181269004</v>
      </c>
      <c r="T178" s="150">
        <v>0.96301362167797</v>
      </c>
      <c r="U178" s="150">
        <v>0.72075649746268999</v>
      </c>
      <c r="V178" s="151">
        <v>0.90644007405978</v>
      </c>
      <c r="W178" s="151">
        <v>0.97203521158744</v>
      </c>
      <c r="X178" s="152">
        <v>0.97485000044966996</v>
      </c>
      <c r="Y178" s="152">
        <v>0.87821951414025001</v>
      </c>
      <c r="Z178" s="153">
        <v>0.76586624105637002</v>
      </c>
      <c r="AA178" s="153">
        <v>0.67144059909290998</v>
      </c>
      <c r="AB178" s="153">
        <v>0.72290261626422003</v>
      </c>
      <c r="AC178" s="153">
        <v>0.68696276952848001</v>
      </c>
      <c r="AD178" s="282">
        <v>0.68179508681274004</v>
      </c>
      <c r="AE178" s="295">
        <v>0.73528335015511004</v>
      </c>
      <c r="AF178" s="284">
        <v>0.74038547993286996</v>
      </c>
      <c r="AG178" s="205"/>
      <c r="AH178" s="153"/>
      <c r="AI178" s="153"/>
      <c r="AJ178" s="153"/>
      <c r="AK178" s="153"/>
      <c r="AL178" s="153"/>
      <c r="AM178" s="153"/>
      <c r="AN178" s="153"/>
      <c r="AO178" s="153"/>
      <c r="AP178" s="153"/>
      <c r="AQ178" s="153"/>
      <c r="AR178" s="153"/>
      <c r="AS178" s="153"/>
      <c r="AT178" s="153"/>
      <c r="AU178" s="153"/>
      <c r="AV178" s="153"/>
      <c r="AW178" s="153"/>
      <c r="AX178" s="153"/>
      <c r="AY178" s="153"/>
      <c r="AZ178" s="153"/>
      <c r="BA178" s="153"/>
      <c r="BB178" s="153"/>
      <c r="BC178" s="153"/>
      <c r="BD178" s="153"/>
      <c r="BE178" s="153"/>
      <c r="BF178" s="153"/>
      <c r="BG178" s="153"/>
      <c r="BH178" s="153"/>
      <c r="BI178" s="153"/>
      <c r="BJ178" s="153"/>
      <c r="BK178" s="153"/>
      <c r="BL178" s="153"/>
      <c r="BM178" s="153"/>
      <c r="BN178" s="153"/>
      <c r="BO178" s="153"/>
      <c r="BP178" s="153"/>
      <c r="BQ178" s="153"/>
      <c r="BR178" s="153"/>
      <c r="BS178" s="153"/>
      <c r="BT178" s="153"/>
      <c r="BU178" s="153"/>
      <c r="BV178" s="153"/>
      <c r="BW178" s="153"/>
      <c r="BX178" s="153"/>
      <c r="BY178" s="153"/>
      <c r="BZ178" s="153"/>
      <c r="CA178" s="153"/>
      <c r="CB178" s="153"/>
      <c r="CC178" s="153"/>
      <c r="CD178" s="153"/>
      <c r="CE178" s="153"/>
      <c r="CF178" s="153"/>
      <c r="CG178" s="153"/>
      <c r="CH178" s="153"/>
      <c r="CI178" s="153"/>
      <c r="CJ178" s="153"/>
      <c r="CK178" s="153"/>
      <c r="CL178" s="153"/>
      <c r="CM178" s="153"/>
      <c r="CN178" s="153"/>
      <c r="CO178" s="153"/>
      <c r="CP178" s="153"/>
      <c r="CQ178" s="153"/>
      <c r="CR178" s="153"/>
      <c r="CS178" s="153"/>
      <c r="CT178" s="153"/>
      <c r="CU178" s="153"/>
      <c r="CV178" s="153"/>
      <c r="CW178" s="153"/>
      <c r="CX178" s="153"/>
      <c r="CY178" s="153"/>
      <c r="CZ178" s="153"/>
      <c r="DA178" s="153"/>
      <c r="DB178" s="153"/>
      <c r="DC178" s="153"/>
      <c r="DD178" s="153"/>
      <c r="DE178" s="153"/>
      <c r="DF178" s="176"/>
      <c r="DG178" s="176"/>
      <c r="DH178" s="7"/>
      <c r="DI178" s="7"/>
      <c r="DJ178" s="7"/>
      <c r="DK178" s="7"/>
      <c r="DL178" s="7"/>
      <c r="DM178" s="7"/>
      <c r="DN178" s="7"/>
      <c r="DO178" s="7"/>
      <c r="DP178" s="7"/>
      <c r="DQ178" s="7"/>
      <c r="DR178" s="7"/>
      <c r="DS178" s="7"/>
      <c r="DT178" s="7"/>
      <c r="DU178" s="7"/>
    </row>
    <row r="179" spans="1:125" x14ac:dyDescent="0.25">
      <c r="A179" s="142" t="s">
        <v>56</v>
      </c>
      <c r="B179" s="143">
        <v>11228821</v>
      </c>
      <c r="C179" s="144">
        <v>1.5416756515194503</v>
      </c>
      <c r="D179" s="145">
        <v>0.41739999999999999</v>
      </c>
      <c r="E179" s="163"/>
      <c r="F179" s="146"/>
      <c r="G179" s="147">
        <v>15090.449663187112</v>
      </c>
      <c r="H179" s="147"/>
      <c r="I179" s="148"/>
      <c r="J179" s="156">
        <v>2.2205555761208999</v>
      </c>
      <c r="K179" s="156">
        <v>2.2007760505032001</v>
      </c>
      <c r="L179" s="156">
        <v>2.3792546569201001</v>
      </c>
      <c r="M179" s="156">
        <v>2.0946742302739998</v>
      </c>
      <c r="N179" s="156">
        <v>1.9140552251242999</v>
      </c>
      <c r="O179" s="156">
        <v>2.0336700778707999</v>
      </c>
      <c r="P179" s="156">
        <v>2.1908225024835</v>
      </c>
      <c r="Q179" s="156">
        <v>2.1778857893227999</v>
      </c>
      <c r="R179" s="157">
        <v>2.1432501577370999</v>
      </c>
      <c r="S179" s="157">
        <v>2.0271183118386999</v>
      </c>
      <c r="T179" s="150">
        <v>2.1052497234026002</v>
      </c>
      <c r="U179" s="150">
        <v>2.1024325557177002</v>
      </c>
      <c r="V179" s="151">
        <v>2.1519843822970999</v>
      </c>
      <c r="W179" s="151">
        <v>2.0872461833407998</v>
      </c>
      <c r="X179" s="152">
        <v>2.0829014839083002</v>
      </c>
      <c r="Y179" s="152">
        <v>2.2605491537362998</v>
      </c>
      <c r="Z179" s="153">
        <v>2.3285574705527998</v>
      </c>
      <c r="AA179" s="153">
        <v>2.2045312845774001</v>
      </c>
      <c r="AB179" s="153">
        <v>2.3478349061639001</v>
      </c>
      <c r="AC179" s="153">
        <v>2.3590470491633999</v>
      </c>
      <c r="AD179" s="282">
        <v>2.0760850780184001</v>
      </c>
      <c r="AE179" s="295">
        <v>2.0665676067251999</v>
      </c>
      <c r="AF179" s="284">
        <v>2.0714385573693002</v>
      </c>
      <c r="AG179" s="205"/>
      <c r="AH179" s="153"/>
      <c r="AI179" s="153"/>
      <c r="AJ179" s="153"/>
      <c r="AK179" s="153"/>
      <c r="AL179" s="153"/>
      <c r="AM179" s="153"/>
      <c r="AN179" s="153"/>
      <c r="AO179" s="153"/>
      <c r="AP179" s="153"/>
      <c r="AQ179" s="153"/>
      <c r="AR179" s="153"/>
      <c r="AS179" s="153"/>
      <c r="AT179" s="153"/>
      <c r="AU179" s="153"/>
      <c r="AV179" s="153"/>
      <c r="AW179" s="153"/>
      <c r="AX179" s="153"/>
      <c r="AY179" s="153"/>
      <c r="AZ179" s="153"/>
      <c r="BA179" s="153"/>
      <c r="BB179" s="153"/>
      <c r="BC179" s="153"/>
      <c r="BD179" s="153"/>
      <c r="BE179" s="153"/>
      <c r="BF179" s="153"/>
      <c r="BG179" s="153"/>
      <c r="BH179" s="153"/>
      <c r="BI179" s="153"/>
      <c r="BJ179" s="153"/>
      <c r="BK179" s="153"/>
      <c r="BL179" s="153"/>
      <c r="BM179" s="153"/>
      <c r="BN179" s="153"/>
      <c r="BO179" s="153"/>
      <c r="BP179" s="153"/>
      <c r="BQ179" s="153"/>
      <c r="BR179" s="153"/>
      <c r="BS179" s="153"/>
      <c r="BT179" s="153"/>
      <c r="BU179" s="153"/>
      <c r="BV179" s="153"/>
      <c r="BW179" s="153"/>
      <c r="BX179" s="153"/>
      <c r="BY179" s="153"/>
      <c r="BZ179" s="153"/>
      <c r="CA179" s="153"/>
      <c r="CB179" s="153"/>
      <c r="CC179" s="153"/>
      <c r="CD179" s="153"/>
      <c r="CE179" s="153"/>
      <c r="CF179" s="153"/>
      <c r="CG179" s="153"/>
      <c r="CH179" s="153"/>
      <c r="CI179" s="153"/>
      <c r="CJ179" s="153"/>
      <c r="CK179" s="153"/>
      <c r="CL179" s="153"/>
      <c r="CM179" s="153"/>
      <c r="CN179" s="153"/>
      <c r="CO179" s="153"/>
      <c r="CP179" s="153"/>
      <c r="CQ179" s="153"/>
      <c r="CR179" s="153"/>
      <c r="CS179" s="153"/>
      <c r="CT179" s="153"/>
      <c r="CU179" s="153"/>
      <c r="CV179" s="153"/>
      <c r="CW179" s="153"/>
      <c r="CX179" s="153"/>
      <c r="CY179" s="153"/>
      <c r="CZ179" s="153"/>
      <c r="DA179" s="153"/>
      <c r="DB179" s="153"/>
      <c r="DC179" s="153"/>
      <c r="DD179" s="153"/>
      <c r="DE179" s="153"/>
      <c r="DF179" s="176"/>
      <c r="DG179" s="176"/>
      <c r="DH179" s="7"/>
      <c r="DI179" s="7"/>
      <c r="DJ179" s="7"/>
      <c r="DK179" s="7"/>
      <c r="DL179" s="7"/>
      <c r="DM179" s="7"/>
      <c r="DN179" s="7"/>
      <c r="DO179" s="7"/>
      <c r="DP179" s="7"/>
      <c r="DQ179" s="7"/>
      <c r="DR179" s="7"/>
      <c r="DS179" s="7"/>
      <c r="DT179" s="7"/>
      <c r="DU179" s="7"/>
    </row>
    <row r="180" spans="1:125" x14ac:dyDescent="0.25">
      <c r="A180" s="142" t="s">
        <v>122</v>
      </c>
      <c r="B180" s="143">
        <v>6336392</v>
      </c>
      <c r="C180" s="144">
        <v>0.81004882035886594</v>
      </c>
      <c r="D180" s="145">
        <v>0.64529999999999998</v>
      </c>
      <c r="E180" s="163"/>
      <c r="F180" s="146"/>
      <c r="G180" s="147">
        <v>8184.5337159025858</v>
      </c>
      <c r="H180" s="147"/>
      <c r="I180" s="148"/>
      <c r="J180" s="149">
        <v>0.98776010096085998</v>
      </c>
      <c r="K180" s="149">
        <v>1.0215985892181001</v>
      </c>
      <c r="L180" s="149">
        <v>1.0186883590914999</v>
      </c>
      <c r="M180" s="149">
        <v>1.1013969029041</v>
      </c>
      <c r="N180" s="149">
        <v>1.1376851085516999</v>
      </c>
      <c r="O180" s="149">
        <v>1.1661225459978</v>
      </c>
      <c r="P180" s="149">
        <v>1.2196176378899</v>
      </c>
      <c r="Q180" s="149">
        <v>1.2782902786165999</v>
      </c>
      <c r="R180" s="150">
        <v>1.1597216361805001</v>
      </c>
      <c r="S180" s="150">
        <v>1.1234332895638</v>
      </c>
      <c r="T180" s="150">
        <v>1.0902166728509</v>
      </c>
      <c r="U180" s="150">
        <v>1.1335853229273001</v>
      </c>
      <c r="V180" s="151">
        <v>1.1243495279446001</v>
      </c>
      <c r="W180" s="151">
        <v>1.0604063749117001</v>
      </c>
      <c r="X180" s="152">
        <v>1.0839140103774001</v>
      </c>
      <c r="Y180" s="152">
        <v>1.1505672428417</v>
      </c>
      <c r="Z180" s="153">
        <v>1.1542806757066</v>
      </c>
      <c r="AA180" s="153">
        <v>1.0393054069753001</v>
      </c>
      <c r="AB180" s="153">
        <v>1.1074091389989</v>
      </c>
      <c r="AC180" s="153">
        <v>1.2572482347173</v>
      </c>
      <c r="AD180" s="282">
        <v>1.0277840497141</v>
      </c>
      <c r="AE180" s="295">
        <v>1.1589192118489</v>
      </c>
      <c r="AF180" s="284">
        <v>1.2179092595858001</v>
      </c>
      <c r="AG180" s="205"/>
      <c r="AH180" s="153"/>
      <c r="AI180" s="153"/>
      <c r="AJ180" s="153"/>
      <c r="AK180" s="153"/>
      <c r="AL180" s="153"/>
      <c r="AM180" s="153"/>
      <c r="AN180" s="153"/>
      <c r="AO180" s="153"/>
      <c r="AP180" s="153"/>
      <c r="AQ180" s="153"/>
      <c r="AR180" s="153"/>
      <c r="AS180" s="153"/>
      <c r="AT180" s="153"/>
      <c r="AU180" s="153"/>
      <c r="AV180" s="153"/>
      <c r="AW180" s="153"/>
      <c r="AX180" s="153"/>
      <c r="AY180" s="153"/>
      <c r="AZ180" s="153"/>
      <c r="BA180" s="153"/>
      <c r="BB180" s="153"/>
      <c r="BC180" s="153"/>
      <c r="BD180" s="153"/>
      <c r="BE180" s="153"/>
      <c r="BF180" s="153"/>
      <c r="BG180" s="153"/>
      <c r="BH180" s="153"/>
      <c r="BI180" s="153"/>
      <c r="BJ180" s="153"/>
      <c r="BK180" s="153"/>
      <c r="BL180" s="153"/>
      <c r="BM180" s="153"/>
      <c r="BN180" s="153"/>
      <c r="BO180" s="153"/>
      <c r="BP180" s="153"/>
      <c r="BQ180" s="153"/>
      <c r="BR180" s="153"/>
      <c r="BS180" s="153"/>
      <c r="BT180" s="153"/>
      <c r="BU180" s="153"/>
      <c r="BV180" s="153"/>
      <c r="BW180" s="153"/>
      <c r="BX180" s="153"/>
      <c r="BY180" s="153"/>
      <c r="BZ180" s="153"/>
      <c r="CA180" s="153"/>
      <c r="CB180" s="153"/>
      <c r="CC180" s="153"/>
      <c r="CD180" s="153"/>
      <c r="CE180" s="153"/>
      <c r="CF180" s="153"/>
      <c r="CG180" s="153"/>
      <c r="CH180" s="153"/>
      <c r="CI180" s="153"/>
      <c r="CJ180" s="153"/>
      <c r="CK180" s="153"/>
      <c r="CL180" s="153"/>
      <c r="CM180" s="153"/>
      <c r="CN180" s="153"/>
      <c r="CO180" s="153"/>
      <c r="CP180" s="153"/>
      <c r="CQ180" s="153"/>
      <c r="CR180" s="153"/>
      <c r="CS180" s="153"/>
      <c r="CT180" s="153"/>
      <c r="CU180" s="153"/>
      <c r="CV180" s="153"/>
      <c r="CW180" s="153"/>
      <c r="CX180" s="153"/>
      <c r="CY180" s="153"/>
      <c r="CZ180" s="153"/>
      <c r="DA180" s="153"/>
      <c r="DB180" s="153"/>
      <c r="DC180" s="153"/>
      <c r="DD180" s="153"/>
      <c r="DE180" s="153"/>
      <c r="DF180" s="176"/>
      <c r="DG180" s="176"/>
      <c r="DH180" s="7"/>
      <c r="DI180" s="7"/>
      <c r="DJ180" s="7"/>
      <c r="DK180" s="7"/>
      <c r="DL180" s="7"/>
      <c r="DM180" s="7"/>
      <c r="DN180" s="7"/>
      <c r="DO180" s="7"/>
      <c r="DP180" s="7"/>
      <c r="DQ180" s="7"/>
      <c r="DR180" s="7"/>
      <c r="DS180" s="7"/>
      <c r="DT180" s="7"/>
      <c r="DU180" s="7"/>
    </row>
    <row r="181" spans="1:125" x14ac:dyDescent="0.25">
      <c r="A181" s="142" t="s">
        <v>97</v>
      </c>
      <c r="B181" s="143">
        <v>3684032</v>
      </c>
      <c r="C181" s="144">
        <v>0.20461909866981803</v>
      </c>
      <c r="D181" s="145">
        <v>0.24379999999999996</v>
      </c>
      <c r="E181" s="163"/>
      <c r="F181" s="146"/>
      <c r="G181" s="167"/>
      <c r="H181" s="147"/>
      <c r="I181" s="148"/>
      <c r="J181" s="149">
        <v>0.19755897884382001</v>
      </c>
      <c r="K181" s="149">
        <v>0.21026917568004</v>
      </c>
      <c r="L181" s="149">
        <v>0.20072207450889001</v>
      </c>
      <c r="M181" s="149">
        <v>0.18736120590474001</v>
      </c>
      <c r="N181" s="149">
        <v>0.18591191159125001</v>
      </c>
      <c r="O181" s="149">
        <v>0.15223242435920001</v>
      </c>
      <c r="P181" s="149">
        <v>0.13362111720441</v>
      </c>
      <c r="Q181" s="149">
        <v>0.12762533025740999</v>
      </c>
      <c r="R181" s="150">
        <v>0.10940459810818</v>
      </c>
      <c r="S181" s="150">
        <v>0.11157096951741</v>
      </c>
      <c r="T181" s="150">
        <v>0.11768921081115</v>
      </c>
      <c r="U181" s="150">
        <v>0.13780624003766001</v>
      </c>
      <c r="V181" s="151">
        <v>0.13906689490990001</v>
      </c>
      <c r="W181" s="151">
        <v>0.12762190750273</v>
      </c>
      <c r="X181" s="152">
        <v>0.12548980589927</v>
      </c>
      <c r="Y181" s="152">
        <v>0.1191706854889</v>
      </c>
      <c r="Z181" s="153">
        <v>0.12052920956919</v>
      </c>
      <c r="AA181" s="153">
        <v>0.11800322335588</v>
      </c>
      <c r="AB181" s="153">
        <v>0.13392944424848999</v>
      </c>
      <c r="AC181" s="153">
        <v>0.13421024246446001</v>
      </c>
      <c r="AD181" s="282">
        <v>0.13293535743442</v>
      </c>
      <c r="AE181" s="295">
        <v>0.14207144629627</v>
      </c>
      <c r="AF181" s="284">
        <v>0.14169048146277</v>
      </c>
      <c r="AG181" s="205"/>
      <c r="AH181" s="153"/>
      <c r="AI181" s="153"/>
      <c r="AJ181" s="153"/>
      <c r="AK181" s="153"/>
      <c r="AL181" s="153"/>
      <c r="AM181" s="153"/>
      <c r="AN181" s="153"/>
      <c r="AO181" s="153"/>
      <c r="AP181" s="153"/>
      <c r="AQ181" s="153"/>
      <c r="AR181" s="153"/>
      <c r="AS181" s="153"/>
      <c r="AT181" s="153"/>
      <c r="AU181" s="153"/>
      <c r="AV181" s="153"/>
      <c r="AW181" s="153"/>
      <c r="AX181" s="153"/>
      <c r="AY181" s="153"/>
      <c r="AZ181" s="153"/>
      <c r="BA181" s="153"/>
      <c r="BB181" s="153"/>
      <c r="BC181" s="153"/>
      <c r="BD181" s="153"/>
      <c r="BE181" s="153"/>
      <c r="BF181" s="153"/>
      <c r="BG181" s="153"/>
      <c r="BH181" s="153"/>
      <c r="BI181" s="153"/>
      <c r="BJ181" s="153"/>
      <c r="BK181" s="153"/>
      <c r="BL181" s="153"/>
      <c r="BM181" s="153"/>
      <c r="BN181" s="153"/>
      <c r="BO181" s="153"/>
      <c r="BP181" s="153"/>
      <c r="BQ181" s="153"/>
      <c r="BR181" s="153"/>
      <c r="BS181" s="153"/>
      <c r="BT181" s="153"/>
      <c r="BU181" s="153"/>
      <c r="BV181" s="153"/>
      <c r="BW181" s="153"/>
      <c r="BX181" s="153"/>
      <c r="BY181" s="153"/>
      <c r="BZ181" s="153"/>
      <c r="CA181" s="153"/>
      <c r="CB181" s="153"/>
      <c r="CC181" s="153"/>
      <c r="CD181" s="153"/>
      <c r="CE181" s="153"/>
      <c r="CF181" s="153"/>
      <c r="CG181" s="153"/>
      <c r="CH181" s="153"/>
      <c r="CI181" s="153"/>
      <c r="CJ181" s="153"/>
      <c r="CK181" s="153"/>
      <c r="CL181" s="153"/>
      <c r="CM181" s="153"/>
      <c r="CN181" s="153"/>
      <c r="CO181" s="153"/>
      <c r="CP181" s="153"/>
      <c r="CQ181" s="153"/>
      <c r="CR181" s="153"/>
      <c r="CS181" s="153"/>
      <c r="CT181" s="153"/>
      <c r="CU181" s="153"/>
      <c r="CV181" s="153"/>
      <c r="CW181" s="153"/>
      <c r="CX181" s="153"/>
      <c r="CY181" s="153"/>
      <c r="CZ181" s="153"/>
      <c r="DA181" s="153"/>
      <c r="DB181" s="153"/>
      <c r="DC181" s="153"/>
      <c r="DD181" s="153"/>
      <c r="DE181" s="153"/>
      <c r="DF181" s="176"/>
      <c r="DG181" s="176"/>
      <c r="DH181" s="7"/>
      <c r="DI181" s="7"/>
      <c r="DJ181" s="7"/>
      <c r="DK181" s="7"/>
      <c r="DL181" s="7"/>
      <c r="DM181" s="7"/>
      <c r="DN181" s="7"/>
      <c r="DO181" s="7"/>
      <c r="DP181" s="7"/>
      <c r="DQ181" s="7"/>
      <c r="DR181" s="7"/>
      <c r="DS181" s="7"/>
      <c r="DT181" s="7"/>
      <c r="DU181" s="7"/>
    </row>
    <row r="182" spans="1:125" x14ac:dyDescent="0.25">
      <c r="A182" s="142" t="s">
        <v>69</v>
      </c>
      <c r="B182" s="143">
        <v>123379924</v>
      </c>
      <c r="C182" s="144">
        <v>4.7543360206478105E-2</v>
      </c>
      <c r="D182" s="145">
        <v>0.20420000000000002</v>
      </c>
      <c r="E182" s="163"/>
      <c r="F182" s="146"/>
      <c r="G182" s="147">
        <v>1714.7394568228656</v>
      </c>
      <c r="H182" s="147"/>
      <c r="I182" s="148"/>
      <c r="J182" s="149">
        <v>5.8252609452171998E-2</v>
      </c>
      <c r="K182" s="149">
        <v>6.9890845322912995E-2</v>
      </c>
      <c r="L182" s="149">
        <v>6.9801928849032996E-2</v>
      </c>
      <c r="M182" s="149">
        <v>7.2500558083423997E-2</v>
      </c>
      <c r="N182" s="149">
        <v>7.6786119831426997E-2</v>
      </c>
      <c r="O182" s="149">
        <v>7.1309738333573999E-2</v>
      </c>
      <c r="P182" s="149">
        <v>7.3466343808799003E-2</v>
      </c>
      <c r="Q182" s="149">
        <v>7.8375876656367999E-2</v>
      </c>
      <c r="R182" s="150">
        <v>8.2454242410209003E-2</v>
      </c>
      <c r="S182" s="150">
        <v>8.0746491499899001E-2</v>
      </c>
      <c r="T182" s="150">
        <v>7.8288840178957E-2</v>
      </c>
      <c r="U182" s="150">
        <v>8.8368252166123998E-2</v>
      </c>
      <c r="V182" s="151">
        <v>9.7607803445607003E-2</v>
      </c>
      <c r="W182" s="151">
        <v>0.11056945977865</v>
      </c>
      <c r="X182" s="152">
        <v>0.13126888743678999</v>
      </c>
      <c r="Y182" s="152">
        <v>0.13560800178589</v>
      </c>
      <c r="Z182" s="153">
        <v>0.15728502192164001</v>
      </c>
      <c r="AA182" s="153">
        <v>0.15822926876162</v>
      </c>
      <c r="AB182" s="153">
        <v>0.16524965813063</v>
      </c>
      <c r="AC182" s="153">
        <v>0.16685529318636999</v>
      </c>
      <c r="AD182" s="282">
        <v>0.16709319757527999</v>
      </c>
      <c r="AE182" s="295">
        <v>0.17809189066827999</v>
      </c>
      <c r="AF182" s="284">
        <v>0.17877362710889</v>
      </c>
      <c r="AG182" s="205"/>
      <c r="AH182" s="153"/>
      <c r="AI182" s="153"/>
      <c r="AJ182" s="153"/>
      <c r="AK182" s="153"/>
      <c r="AL182" s="153"/>
      <c r="AM182" s="153"/>
      <c r="AN182" s="153"/>
      <c r="AO182" s="153"/>
      <c r="AP182" s="153"/>
      <c r="AQ182" s="153"/>
      <c r="AR182" s="153"/>
      <c r="AS182" s="153"/>
      <c r="AT182" s="153"/>
      <c r="AU182" s="153"/>
      <c r="AV182" s="153"/>
      <c r="AW182" s="153"/>
      <c r="AX182" s="153"/>
      <c r="AY182" s="153"/>
      <c r="AZ182" s="153"/>
      <c r="BA182" s="153"/>
      <c r="BB182" s="153"/>
      <c r="BC182" s="153"/>
      <c r="BD182" s="153"/>
      <c r="BE182" s="153"/>
      <c r="BF182" s="153"/>
      <c r="BG182" s="153"/>
      <c r="BH182" s="153"/>
      <c r="BI182" s="153"/>
      <c r="BJ182" s="153"/>
      <c r="BK182" s="153"/>
      <c r="BL182" s="153"/>
      <c r="BM182" s="153"/>
      <c r="BN182" s="153"/>
      <c r="BO182" s="153"/>
      <c r="BP182" s="153"/>
      <c r="BQ182" s="153"/>
      <c r="BR182" s="153"/>
      <c r="BS182" s="153"/>
      <c r="BT182" s="153"/>
      <c r="BU182" s="153"/>
      <c r="BV182" s="153"/>
      <c r="BW182" s="153"/>
      <c r="BX182" s="153"/>
      <c r="BY182" s="153"/>
      <c r="BZ182" s="153"/>
      <c r="CA182" s="153"/>
      <c r="CB182" s="153"/>
      <c r="CC182" s="153"/>
      <c r="CD182" s="153"/>
      <c r="CE182" s="153"/>
      <c r="CF182" s="153"/>
      <c r="CG182" s="153"/>
      <c r="CH182" s="153"/>
      <c r="CI182" s="153"/>
      <c r="CJ182" s="153"/>
      <c r="CK182" s="153"/>
      <c r="CL182" s="153"/>
      <c r="CM182" s="153"/>
      <c r="CN182" s="153"/>
      <c r="CO182" s="153"/>
      <c r="CP182" s="153"/>
      <c r="CQ182" s="153"/>
      <c r="CR182" s="153"/>
      <c r="CS182" s="153"/>
      <c r="CT182" s="153"/>
      <c r="CU182" s="153"/>
      <c r="CV182" s="153"/>
      <c r="CW182" s="153"/>
      <c r="CX182" s="153"/>
      <c r="CY182" s="153"/>
      <c r="CZ182" s="153"/>
      <c r="DA182" s="153"/>
      <c r="DB182" s="153"/>
      <c r="DC182" s="153"/>
      <c r="DD182" s="153"/>
      <c r="DE182" s="153"/>
      <c r="DF182" s="176"/>
      <c r="DG182" s="176"/>
      <c r="DH182" s="7"/>
      <c r="DI182" s="7"/>
      <c r="DJ182" s="7"/>
      <c r="DK182" s="7"/>
      <c r="DL182" s="7"/>
      <c r="DM182" s="7"/>
      <c r="DN182" s="7"/>
      <c r="DO182" s="7"/>
      <c r="DP182" s="7"/>
      <c r="DQ182" s="7"/>
      <c r="DR182" s="7"/>
      <c r="DS182" s="7"/>
      <c r="DT182" s="7"/>
      <c r="DU182" s="7"/>
    </row>
    <row r="183" spans="1:125" x14ac:dyDescent="0.25">
      <c r="A183" s="142" t="s">
        <v>93</v>
      </c>
      <c r="B183" s="143">
        <v>2705992</v>
      </c>
      <c r="C183" s="144">
        <v>0.14572284099301899</v>
      </c>
      <c r="D183" s="145">
        <v>0.33409999999999995</v>
      </c>
      <c r="E183" s="146"/>
      <c r="F183" s="146"/>
      <c r="G183" s="147">
        <v>2043.7948239949915</v>
      </c>
      <c r="H183" s="147"/>
      <c r="I183" s="148"/>
      <c r="J183" s="149">
        <v>0.22307994120774999</v>
      </c>
      <c r="K183" s="149">
        <v>0.23727754578530999</v>
      </c>
      <c r="L183" s="149">
        <v>0.23675510691744001</v>
      </c>
      <c r="M183" s="149">
        <v>0.23228853869621999</v>
      </c>
      <c r="N183" s="149">
        <v>0.23574465415769</v>
      </c>
      <c r="O183" s="149">
        <v>0.23120247122053</v>
      </c>
      <c r="P183" s="149">
        <v>0.24913168709865999</v>
      </c>
      <c r="Q183" s="149">
        <v>0.25356961213883</v>
      </c>
      <c r="R183" s="150">
        <v>0.24869163460209001</v>
      </c>
      <c r="S183" s="150">
        <v>0.26280521565277998</v>
      </c>
      <c r="T183" s="150">
        <v>0.26315522885210002</v>
      </c>
      <c r="U183" s="150">
        <v>0.26408829033060999</v>
      </c>
      <c r="V183" s="151">
        <v>0.24724455847675</v>
      </c>
      <c r="W183" s="151">
        <v>0.23874361433690999</v>
      </c>
      <c r="X183" s="152">
        <v>0.25380391850565998</v>
      </c>
      <c r="Y183" s="152">
        <v>0.25659834945851001</v>
      </c>
      <c r="Z183" s="153">
        <v>0.24324359504432</v>
      </c>
      <c r="AA183" s="153">
        <v>0.23530276462319</v>
      </c>
      <c r="AB183" s="153">
        <v>0.23294909658030999</v>
      </c>
      <c r="AC183" s="153">
        <v>0.23863547370127999</v>
      </c>
      <c r="AD183" s="282">
        <v>0.23524968241787</v>
      </c>
      <c r="AE183" s="295">
        <v>0.24731262197685</v>
      </c>
      <c r="AF183" s="284">
        <v>0.25205652432499998</v>
      </c>
      <c r="AG183" s="205"/>
      <c r="AH183" s="153"/>
      <c r="AI183" s="153"/>
      <c r="AJ183" s="153"/>
      <c r="AK183" s="153"/>
      <c r="AL183" s="153"/>
      <c r="AM183" s="153"/>
      <c r="AN183" s="153"/>
      <c r="AO183" s="153"/>
      <c r="AP183" s="153"/>
      <c r="AQ183" s="153"/>
      <c r="AR183" s="153"/>
      <c r="AS183" s="153"/>
      <c r="AT183" s="153"/>
      <c r="AU183" s="153"/>
      <c r="AV183" s="153"/>
      <c r="AW183" s="153"/>
      <c r="AX183" s="153"/>
      <c r="AY183" s="153"/>
      <c r="AZ183" s="153"/>
      <c r="BA183" s="153"/>
      <c r="BB183" s="153"/>
      <c r="BC183" s="153"/>
      <c r="BD183" s="153"/>
      <c r="BE183" s="153"/>
      <c r="BF183" s="153"/>
      <c r="BG183" s="153"/>
      <c r="BH183" s="153"/>
      <c r="BI183" s="153"/>
      <c r="BJ183" s="153"/>
      <c r="BK183" s="153"/>
      <c r="BL183" s="153"/>
      <c r="BM183" s="153"/>
      <c r="BN183" s="153"/>
      <c r="BO183" s="153"/>
      <c r="BP183" s="153"/>
      <c r="BQ183" s="153"/>
      <c r="BR183" s="153"/>
      <c r="BS183" s="153"/>
      <c r="BT183" s="153"/>
      <c r="BU183" s="153"/>
      <c r="BV183" s="153"/>
      <c r="BW183" s="153"/>
      <c r="BX183" s="153"/>
      <c r="BY183" s="153"/>
      <c r="BZ183" s="153"/>
      <c r="CA183" s="153"/>
      <c r="CB183" s="153"/>
      <c r="CC183" s="153"/>
      <c r="CD183" s="153"/>
      <c r="CE183" s="153"/>
      <c r="CF183" s="153"/>
      <c r="CG183" s="153"/>
      <c r="CH183" s="153"/>
      <c r="CI183" s="153"/>
      <c r="CJ183" s="153"/>
      <c r="CK183" s="153"/>
      <c r="CL183" s="153"/>
      <c r="CM183" s="153"/>
      <c r="CN183" s="153"/>
      <c r="CO183" s="153"/>
      <c r="CP183" s="153"/>
      <c r="CQ183" s="153"/>
      <c r="CR183" s="153"/>
      <c r="CS183" s="153"/>
      <c r="CT183" s="153"/>
      <c r="CU183" s="153"/>
      <c r="CV183" s="153"/>
      <c r="CW183" s="153"/>
      <c r="CX183" s="153"/>
      <c r="CY183" s="153"/>
      <c r="CZ183" s="153"/>
      <c r="DA183" s="153"/>
      <c r="DB183" s="153"/>
      <c r="DC183" s="153"/>
      <c r="DD183" s="153"/>
      <c r="DE183" s="153"/>
      <c r="DF183" s="176"/>
      <c r="DG183" s="176"/>
      <c r="DH183" s="7"/>
      <c r="DI183" s="7"/>
      <c r="DJ183" s="7"/>
      <c r="DK183" s="7"/>
      <c r="DL183" s="7"/>
      <c r="DM183" s="7"/>
      <c r="DN183" s="7"/>
      <c r="DO183" s="7"/>
      <c r="DP183" s="7"/>
      <c r="DQ183" s="7"/>
      <c r="DR183" s="7"/>
      <c r="DS183" s="7"/>
      <c r="DT183" s="7"/>
      <c r="DU183" s="7"/>
    </row>
    <row r="184" spans="1:125" x14ac:dyDescent="0.25">
      <c r="A184" s="142" t="s">
        <v>161</v>
      </c>
      <c r="B184" s="143">
        <v>3712502</v>
      </c>
      <c r="C184" s="144">
        <v>2.6862455309762598</v>
      </c>
      <c r="D184" s="145">
        <v>0.24390000000000001</v>
      </c>
      <c r="E184" s="163"/>
      <c r="F184" s="146"/>
      <c r="G184" s="147">
        <v>12191.050314870849</v>
      </c>
      <c r="H184" s="147"/>
      <c r="I184" s="148"/>
      <c r="J184" s="149">
        <v>1.1038261546762</v>
      </c>
      <c r="K184" s="149">
        <v>0.80829322769165002</v>
      </c>
      <c r="L184" s="149">
        <v>0.71295770836686001</v>
      </c>
      <c r="M184" s="149">
        <v>0.78402178272607004</v>
      </c>
      <c r="N184" s="149">
        <v>0.86749778727523996</v>
      </c>
      <c r="O184" s="149">
        <v>1.0769880150669</v>
      </c>
      <c r="P184" s="149">
        <v>1.1973186649870999</v>
      </c>
      <c r="Q184" s="149">
        <v>1.4286317416395</v>
      </c>
      <c r="R184" s="150">
        <v>1.2647015626307001</v>
      </c>
      <c r="S184" s="150">
        <v>1.4770945105622999</v>
      </c>
      <c r="T184" s="150">
        <v>1.4565745366781</v>
      </c>
      <c r="U184" s="150">
        <v>1.7880684261491</v>
      </c>
      <c r="V184" s="151">
        <v>1.9818595522999001</v>
      </c>
      <c r="W184" s="151">
        <v>2.2145444032652</v>
      </c>
      <c r="X184" s="152">
        <v>2.4202829967957999</v>
      </c>
      <c r="Y184" s="152">
        <v>2.6299069660823999</v>
      </c>
      <c r="Z184" s="153">
        <v>2.7406356162211001</v>
      </c>
      <c r="AA184" s="153">
        <v>2.8067075873016001</v>
      </c>
      <c r="AB184" s="153">
        <v>2.7934010488018002</v>
      </c>
      <c r="AC184" s="153">
        <v>3.0054529284155</v>
      </c>
      <c r="AD184" s="282">
        <v>2.9143679133973999</v>
      </c>
      <c r="AE184" s="295">
        <v>3.0682156124893001</v>
      </c>
      <c r="AF184" s="284">
        <v>3.0995606331054999</v>
      </c>
      <c r="AG184" s="205"/>
      <c r="AH184" s="153"/>
      <c r="AI184" s="153"/>
      <c r="AJ184" s="153"/>
      <c r="AK184" s="153"/>
      <c r="AL184" s="153"/>
      <c r="AM184" s="153"/>
      <c r="AN184" s="153"/>
      <c r="AO184" s="153"/>
      <c r="AP184" s="153"/>
      <c r="AQ184" s="153"/>
      <c r="AR184" s="153"/>
      <c r="AS184" s="153"/>
      <c r="AT184" s="153"/>
      <c r="AU184" s="153"/>
      <c r="AV184" s="153"/>
      <c r="AW184" s="153"/>
      <c r="AX184" s="153"/>
      <c r="AY184" s="153"/>
      <c r="AZ184" s="153"/>
      <c r="BA184" s="153"/>
      <c r="BB184" s="153"/>
      <c r="BC184" s="153"/>
      <c r="BD184" s="153"/>
      <c r="BE184" s="153"/>
      <c r="BF184" s="153"/>
      <c r="BG184" s="153"/>
      <c r="BH184" s="153"/>
      <c r="BI184" s="153"/>
      <c r="BJ184" s="153"/>
      <c r="BK184" s="153"/>
      <c r="BL184" s="153"/>
      <c r="BM184" s="153"/>
      <c r="BN184" s="153"/>
      <c r="BO184" s="153"/>
      <c r="BP184" s="153"/>
      <c r="BQ184" s="153"/>
      <c r="BR184" s="153"/>
      <c r="BS184" s="153"/>
      <c r="BT184" s="153"/>
      <c r="BU184" s="153"/>
      <c r="BV184" s="153"/>
      <c r="BW184" s="153"/>
      <c r="BX184" s="153"/>
      <c r="BY184" s="153"/>
      <c r="BZ184" s="153"/>
      <c r="CA184" s="153"/>
      <c r="CB184" s="153"/>
      <c r="CC184" s="153"/>
      <c r="CD184" s="153"/>
      <c r="CE184" s="153"/>
      <c r="CF184" s="153"/>
      <c r="CG184" s="153"/>
      <c r="CH184" s="153"/>
      <c r="CI184" s="153"/>
      <c r="CJ184" s="153"/>
      <c r="CK184" s="153"/>
      <c r="CL184" s="153"/>
      <c r="CM184" s="153"/>
      <c r="CN184" s="153"/>
      <c r="CO184" s="153"/>
      <c r="CP184" s="153"/>
      <c r="CQ184" s="153"/>
      <c r="CR184" s="153"/>
      <c r="CS184" s="153"/>
      <c r="CT184" s="153"/>
      <c r="CU184" s="153"/>
      <c r="CV184" s="153"/>
      <c r="CW184" s="153"/>
      <c r="CX184" s="153"/>
      <c r="CY184" s="153"/>
      <c r="CZ184" s="153"/>
      <c r="DA184" s="153"/>
      <c r="DB184" s="153"/>
      <c r="DC184" s="153"/>
      <c r="DD184" s="153"/>
      <c r="DE184" s="153"/>
      <c r="DF184" s="176"/>
      <c r="DG184" s="176"/>
      <c r="DH184" s="7"/>
      <c r="DI184" s="7"/>
      <c r="DJ184" s="7"/>
      <c r="DK184" s="7"/>
      <c r="DL184" s="7"/>
      <c r="DM184" s="7"/>
      <c r="DN184" s="7"/>
      <c r="DO184" s="7"/>
      <c r="DP184" s="7"/>
      <c r="DQ184" s="7"/>
      <c r="DR184" s="7"/>
      <c r="DS184" s="7"/>
      <c r="DT184" s="7"/>
      <c r="DU184" s="7"/>
    </row>
    <row r="185" spans="1:125" x14ac:dyDescent="0.25">
      <c r="A185" s="142" t="s">
        <v>102</v>
      </c>
      <c r="B185" s="143">
        <v>33475870</v>
      </c>
      <c r="C185" s="144">
        <v>0.25584017714584101</v>
      </c>
      <c r="D185" s="145">
        <v>0.44209999999999999</v>
      </c>
      <c r="E185" s="163"/>
      <c r="F185" s="146"/>
      <c r="G185" s="147">
        <v>4512.3440945476941</v>
      </c>
      <c r="H185" s="147"/>
      <c r="I185" s="148"/>
      <c r="J185" s="149">
        <v>0.32134557448281997</v>
      </c>
      <c r="K185" s="149">
        <v>0.33844621770852001</v>
      </c>
      <c r="L185" s="149">
        <v>0.38904448133793001</v>
      </c>
      <c r="M185" s="149">
        <v>0.35600390676708998</v>
      </c>
      <c r="N185" s="149">
        <v>0.32404730988754998</v>
      </c>
      <c r="O185" s="149">
        <v>0.33365975569035</v>
      </c>
      <c r="P185" s="149">
        <v>0.39439305010988002</v>
      </c>
      <c r="Q185" s="149">
        <v>0.40578197174674002</v>
      </c>
      <c r="R185" s="150">
        <v>0.37540827889287998</v>
      </c>
      <c r="S185" s="150">
        <v>0.42031899201631001</v>
      </c>
      <c r="T185" s="150">
        <v>0.45890128472237002</v>
      </c>
      <c r="U185" s="150">
        <v>0.48325992663637002</v>
      </c>
      <c r="V185" s="151">
        <v>0.56933815376152996</v>
      </c>
      <c r="W185" s="151">
        <v>0.59122500033389003</v>
      </c>
      <c r="X185" s="152">
        <v>0.55674734395508996</v>
      </c>
      <c r="Y185" s="152">
        <v>0.57289804058177995</v>
      </c>
      <c r="Z185" s="153">
        <v>0.57450183665135002</v>
      </c>
      <c r="AA185" s="153">
        <v>0.58481941376021995</v>
      </c>
      <c r="AB185" s="153">
        <v>0.64505449516496005</v>
      </c>
      <c r="AC185" s="153">
        <v>0.66744487491916005</v>
      </c>
      <c r="AD185" s="282">
        <v>0.71357006356618002</v>
      </c>
      <c r="AE185" s="295">
        <v>0.76709285896952994</v>
      </c>
      <c r="AF185" s="284">
        <v>0.76372647209008004</v>
      </c>
      <c r="AG185" s="205"/>
      <c r="AH185" s="153"/>
      <c r="AI185" s="153"/>
      <c r="AJ185" s="153"/>
      <c r="AK185" s="153"/>
      <c r="AL185" s="153"/>
      <c r="AM185" s="153"/>
      <c r="AN185" s="153"/>
      <c r="AO185" s="153"/>
      <c r="AP185" s="153"/>
      <c r="AQ185" s="153"/>
      <c r="AR185" s="153"/>
      <c r="AS185" s="153"/>
      <c r="AT185" s="153"/>
      <c r="AU185" s="153"/>
      <c r="AV185" s="153"/>
      <c r="AW185" s="153"/>
      <c r="AX185" s="153"/>
      <c r="AY185" s="153"/>
      <c r="AZ185" s="153"/>
      <c r="BA185" s="153"/>
      <c r="BB185" s="153"/>
      <c r="BC185" s="153"/>
      <c r="BD185" s="153"/>
      <c r="BE185" s="153"/>
      <c r="BF185" s="153"/>
      <c r="BG185" s="153"/>
      <c r="BH185" s="153"/>
      <c r="BI185" s="153"/>
      <c r="BJ185" s="153"/>
      <c r="BK185" s="153"/>
      <c r="BL185" s="153"/>
      <c r="BM185" s="153"/>
      <c r="BN185" s="153"/>
      <c r="BO185" s="153"/>
      <c r="BP185" s="153"/>
      <c r="BQ185" s="153"/>
      <c r="BR185" s="153"/>
      <c r="BS185" s="153"/>
      <c r="BT185" s="153"/>
      <c r="BU185" s="153"/>
      <c r="BV185" s="153"/>
      <c r="BW185" s="153"/>
      <c r="BX185" s="153"/>
      <c r="BY185" s="153"/>
      <c r="BZ185" s="153"/>
      <c r="CA185" s="153"/>
      <c r="CB185" s="153"/>
      <c r="CC185" s="153"/>
      <c r="CD185" s="153"/>
      <c r="CE185" s="153"/>
      <c r="CF185" s="153"/>
      <c r="CG185" s="153"/>
      <c r="CH185" s="153"/>
      <c r="CI185" s="153"/>
      <c r="CJ185" s="153"/>
      <c r="CK185" s="153"/>
      <c r="CL185" s="153"/>
      <c r="CM185" s="153"/>
      <c r="CN185" s="153"/>
      <c r="CO185" s="153"/>
      <c r="CP185" s="153"/>
      <c r="CQ185" s="153"/>
      <c r="CR185" s="153"/>
      <c r="CS185" s="153"/>
      <c r="CT185" s="153"/>
      <c r="CU185" s="153"/>
      <c r="CV185" s="153"/>
      <c r="CW185" s="153"/>
      <c r="CX185" s="153"/>
      <c r="CY185" s="153"/>
      <c r="CZ185" s="153"/>
      <c r="DA185" s="153"/>
      <c r="DB185" s="153"/>
      <c r="DC185" s="153"/>
      <c r="DD185" s="153"/>
      <c r="DE185" s="153"/>
      <c r="DF185" s="176"/>
      <c r="DG185" s="176"/>
      <c r="DH185" s="7"/>
      <c r="DI185" s="7"/>
      <c r="DJ185" s="7"/>
      <c r="DK185" s="7"/>
      <c r="DL185" s="7"/>
      <c r="DM185" s="7"/>
      <c r="DN185" s="7"/>
      <c r="DO185" s="7"/>
      <c r="DP185" s="7"/>
      <c r="DQ185" s="7"/>
      <c r="DR185" s="7"/>
      <c r="DS185" s="7"/>
      <c r="DT185" s="7"/>
      <c r="DU185" s="7"/>
    </row>
    <row r="186" spans="1:125" x14ac:dyDescent="0.25">
      <c r="A186" s="142" t="s">
        <v>115</v>
      </c>
      <c r="B186" s="143">
        <v>17357886</v>
      </c>
      <c r="C186" s="144">
        <v>0.59354362552915085</v>
      </c>
      <c r="D186" s="145">
        <v>0.40850000000000003</v>
      </c>
      <c r="E186" s="163"/>
      <c r="F186" s="146"/>
      <c r="G186" s="147">
        <v>8007.9879807433381</v>
      </c>
      <c r="H186" s="147"/>
      <c r="I186" s="148"/>
      <c r="J186" s="149">
        <v>0.83133566464407005</v>
      </c>
      <c r="K186" s="149">
        <v>0.85324501166380995</v>
      </c>
      <c r="L186" s="149">
        <v>0.87585915462149999</v>
      </c>
      <c r="M186" s="149">
        <v>0.85169853288119002</v>
      </c>
      <c r="N186" s="149">
        <v>0.84799780254259005</v>
      </c>
      <c r="O186" s="149">
        <v>0.89890929280581999</v>
      </c>
      <c r="P186" s="149">
        <v>0.88942741955236004</v>
      </c>
      <c r="Q186" s="149">
        <v>0.92706962084873001</v>
      </c>
      <c r="R186" s="150">
        <v>0.82598792647941</v>
      </c>
      <c r="S186" s="150">
        <v>0.85199453348622001</v>
      </c>
      <c r="T186" s="150">
        <v>0.80496249474051995</v>
      </c>
      <c r="U186" s="150">
        <v>0.81252753561102997</v>
      </c>
      <c r="V186" s="151">
        <v>0.82390066355280001</v>
      </c>
      <c r="W186" s="151">
        <v>0.86786502941521004</v>
      </c>
      <c r="X186" s="152">
        <v>0.91266279720246002</v>
      </c>
      <c r="Y186" s="152">
        <v>1.0444453229151001</v>
      </c>
      <c r="Z186" s="153">
        <v>1.0878603407680001</v>
      </c>
      <c r="AA186" s="153">
        <v>1.0142862741198999</v>
      </c>
      <c r="AB186" s="153">
        <v>1.0875294121735</v>
      </c>
      <c r="AC186" s="153">
        <v>1.12149014669</v>
      </c>
      <c r="AD186" s="282">
        <v>0.98778714923002997</v>
      </c>
      <c r="AE186" s="295">
        <v>1.1007146895538999</v>
      </c>
      <c r="AF186" s="284">
        <v>1.0814520597302</v>
      </c>
      <c r="AG186" s="205"/>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3"/>
      <c r="BQ186" s="153"/>
      <c r="BR186" s="153"/>
      <c r="BS186" s="153"/>
      <c r="BT186" s="153"/>
      <c r="BU186" s="153"/>
      <c r="BV186" s="153"/>
      <c r="BW186" s="153"/>
      <c r="BX186" s="153"/>
      <c r="BY186" s="153"/>
      <c r="BZ186" s="153"/>
      <c r="CA186" s="153"/>
      <c r="CB186" s="153"/>
      <c r="CC186" s="153"/>
      <c r="CD186" s="153"/>
      <c r="CE186" s="153"/>
      <c r="CF186" s="153"/>
      <c r="CG186" s="153"/>
      <c r="CH186" s="153"/>
      <c r="CI186" s="153"/>
      <c r="CJ186" s="153"/>
      <c r="CK186" s="153"/>
      <c r="CL186" s="153"/>
      <c r="CM186" s="153"/>
      <c r="CN186" s="153"/>
      <c r="CO186" s="153"/>
      <c r="CP186" s="153"/>
      <c r="CQ186" s="153"/>
      <c r="CR186" s="153"/>
      <c r="CS186" s="153"/>
      <c r="CT186" s="153"/>
      <c r="CU186" s="153"/>
      <c r="CV186" s="153"/>
      <c r="CW186" s="153"/>
      <c r="CX186" s="153"/>
      <c r="CY186" s="153"/>
      <c r="CZ186" s="153"/>
      <c r="DA186" s="153"/>
      <c r="DB186" s="153"/>
      <c r="DC186" s="153"/>
      <c r="DD186" s="153"/>
      <c r="DE186" s="153"/>
      <c r="DF186" s="176"/>
      <c r="DG186" s="176"/>
      <c r="DH186" s="7"/>
      <c r="DI186" s="7"/>
      <c r="DJ186" s="7"/>
      <c r="DK186" s="7"/>
      <c r="DL186" s="7"/>
      <c r="DM186" s="7"/>
      <c r="DN186" s="7"/>
      <c r="DO186" s="7"/>
      <c r="DP186" s="7"/>
      <c r="DQ186" s="7"/>
      <c r="DR186" s="7"/>
      <c r="DS186" s="7"/>
      <c r="DT186" s="7"/>
      <c r="DU186" s="7"/>
    </row>
    <row r="187" spans="1:125" x14ac:dyDescent="0.25">
      <c r="A187" s="142" t="s">
        <v>88</v>
      </c>
      <c r="B187" s="143">
        <v>13859341</v>
      </c>
      <c r="C187" s="144">
        <v>0.124373379563908</v>
      </c>
      <c r="D187" s="145">
        <v>0.44600000000000001</v>
      </c>
      <c r="E187" s="163"/>
      <c r="F187" s="146"/>
      <c r="G187" s="147">
        <v>2248.1674894179523</v>
      </c>
      <c r="H187" s="147"/>
      <c r="I187" s="148"/>
      <c r="J187" s="149">
        <v>0.17074142203862999</v>
      </c>
      <c r="K187" s="149">
        <v>0.17745163006044001</v>
      </c>
      <c r="L187" s="149">
        <v>0.18635677086506</v>
      </c>
      <c r="M187" s="149">
        <v>0.19277412417338999</v>
      </c>
      <c r="N187" s="149">
        <v>0.19444411293443001</v>
      </c>
      <c r="O187" s="149">
        <v>0.18214155790499001</v>
      </c>
      <c r="P187" s="149">
        <v>0.19018321443913999</v>
      </c>
      <c r="Q187" s="149">
        <v>0.19389291583023999</v>
      </c>
      <c r="R187" s="150">
        <v>0.20184266923953001</v>
      </c>
      <c r="S187" s="150">
        <v>0.20560400821058</v>
      </c>
      <c r="T187" s="150">
        <v>0.23477563857035</v>
      </c>
      <c r="U187" s="150">
        <v>0.23940005502516001</v>
      </c>
      <c r="V187" s="151">
        <v>0.22331836110049</v>
      </c>
      <c r="W187" s="151">
        <v>0.19582716592686999</v>
      </c>
      <c r="X187" s="152">
        <v>0.20227047923536001</v>
      </c>
      <c r="Y187" s="152">
        <v>0.23662622811688999</v>
      </c>
      <c r="Z187" s="153">
        <v>0.25293225056589003</v>
      </c>
      <c r="AA187" s="153">
        <v>0.24518959003841001</v>
      </c>
      <c r="AB187" s="153">
        <v>0.24352443860020001</v>
      </c>
      <c r="AC187" s="153">
        <v>0.24667884182717001</v>
      </c>
      <c r="AD187" s="282">
        <v>0.244421721343</v>
      </c>
      <c r="AE187" s="295">
        <v>0.25927508056755</v>
      </c>
      <c r="AF187" s="284">
        <v>0.26264086560796002</v>
      </c>
      <c r="AG187" s="205"/>
      <c r="AH187" s="153"/>
      <c r="AI187" s="153"/>
      <c r="AJ187" s="153"/>
      <c r="AK187" s="153"/>
      <c r="AL187" s="153"/>
      <c r="AM187" s="153"/>
      <c r="AN187" s="153"/>
      <c r="AO187" s="153"/>
      <c r="AP187" s="153"/>
      <c r="AQ187" s="153"/>
      <c r="AR187" s="153"/>
      <c r="AS187" s="153"/>
      <c r="AT187" s="153"/>
      <c r="AU187" s="153"/>
      <c r="AV187" s="153"/>
      <c r="AW187" s="153"/>
      <c r="AX187" s="153"/>
      <c r="AY187" s="153"/>
      <c r="AZ187" s="153"/>
      <c r="BA187" s="153"/>
      <c r="BB187" s="153"/>
      <c r="BC187" s="153"/>
      <c r="BD187" s="153"/>
      <c r="BE187" s="153"/>
      <c r="BF187" s="153"/>
      <c r="BG187" s="153"/>
      <c r="BH187" s="153"/>
      <c r="BI187" s="153"/>
      <c r="BJ187" s="153"/>
      <c r="BK187" s="153"/>
      <c r="BL187" s="153"/>
      <c r="BM187" s="153"/>
      <c r="BN187" s="153"/>
      <c r="BO187" s="153"/>
      <c r="BP187" s="153"/>
      <c r="BQ187" s="153"/>
      <c r="BR187" s="153"/>
      <c r="BS187" s="153"/>
      <c r="BT187" s="153"/>
      <c r="BU187" s="153"/>
      <c r="BV187" s="153"/>
      <c r="BW187" s="153"/>
      <c r="BX187" s="153"/>
      <c r="BY187" s="153"/>
      <c r="BZ187" s="153"/>
      <c r="CA187" s="153"/>
      <c r="CB187" s="153"/>
      <c r="CC187" s="153"/>
      <c r="CD187" s="153"/>
      <c r="CE187" s="153"/>
      <c r="CF187" s="153"/>
      <c r="CG187" s="153"/>
      <c r="CH187" s="153"/>
      <c r="CI187" s="153"/>
      <c r="CJ187" s="153"/>
      <c r="CK187" s="153"/>
      <c r="CL187" s="153"/>
      <c r="CM187" s="153"/>
      <c r="CN187" s="153"/>
      <c r="CO187" s="153"/>
      <c r="CP187" s="153"/>
      <c r="CQ187" s="153"/>
      <c r="CR187" s="153"/>
      <c r="CS187" s="153"/>
      <c r="CT187" s="153"/>
      <c r="CU187" s="153"/>
      <c r="CV187" s="153"/>
      <c r="CW187" s="153"/>
      <c r="CX187" s="153"/>
      <c r="CY187" s="153"/>
      <c r="CZ187" s="153"/>
      <c r="DA187" s="153"/>
      <c r="DB187" s="153"/>
      <c r="DC187" s="153"/>
      <c r="DD187" s="153"/>
      <c r="DE187" s="153"/>
      <c r="DF187" s="176"/>
      <c r="DG187" s="176"/>
      <c r="DH187" s="7"/>
      <c r="DI187" s="7"/>
      <c r="DJ187" s="7"/>
      <c r="DK187" s="7"/>
      <c r="DL187" s="7"/>
      <c r="DM187" s="7"/>
      <c r="DN187" s="7"/>
      <c r="DO187" s="7"/>
      <c r="DP187" s="7"/>
      <c r="DQ187" s="7"/>
      <c r="DR187" s="7"/>
      <c r="DS187" s="7"/>
      <c r="DT187" s="7"/>
      <c r="DU187" s="7"/>
    </row>
    <row r="188" spans="1:125" x14ac:dyDescent="0.25">
      <c r="A188" s="142" t="s">
        <v>99</v>
      </c>
      <c r="B188" s="143">
        <v>2105566</v>
      </c>
      <c r="C188" s="144">
        <v>0.18825213471539998</v>
      </c>
      <c r="D188" s="145">
        <v>0.38750000000000001</v>
      </c>
      <c r="E188" s="163"/>
      <c r="F188" s="146"/>
      <c r="G188" s="147">
        <v>1769.4743547861126</v>
      </c>
      <c r="H188" s="147"/>
      <c r="I188" s="148"/>
      <c r="J188" s="149">
        <v>0.16707792127991</v>
      </c>
      <c r="K188" s="149">
        <v>0.16882532433301001</v>
      </c>
      <c r="L188" s="149">
        <v>0.17319497745469001</v>
      </c>
      <c r="M188" s="149">
        <v>0.19974155771234001</v>
      </c>
      <c r="N188" s="149">
        <v>0.20156692638133</v>
      </c>
      <c r="O188" s="149">
        <v>0.20066115453212</v>
      </c>
      <c r="P188" s="149">
        <v>0.20719722073826999</v>
      </c>
      <c r="Q188" s="149">
        <v>0.21453968774155999</v>
      </c>
      <c r="R188" s="150">
        <v>0.19917501923340999</v>
      </c>
      <c r="S188" s="150">
        <v>0.20201651351998001</v>
      </c>
      <c r="T188" s="150">
        <v>0.20365697701169999</v>
      </c>
      <c r="U188" s="150">
        <v>0.19853866508788001</v>
      </c>
      <c r="V188" s="151">
        <v>0.19616279449373</v>
      </c>
      <c r="W188" s="151">
        <v>0.19504918485302999</v>
      </c>
      <c r="X188" s="152">
        <v>0.19907471721167999</v>
      </c>
      <c r="Y188" s="152">
        <v>0.20428588724633001</v>
      </c>
      <c r="Z188" s="153">
        <v>0.20152485727712999</v>
      </c>
      <c r="AA188" s="153">
        <v>0.15569774437927</v>
      </c>
      <c r="AB188" s="153">
        <v>0.15442115168305001</v>
      </c>
      <c r="AC188" s="153">
        <v>0.15585240106073001</v>
      </c>
      <c r="AD188" s="282">
        <v>0.1544488002129</v>
      </c>
      <c r="AE188" s="295">
        <v>0.16313760242856001</v>
      </c>
      <c r="AF188" s="284">
        <v>0.16702538146675999</v>
      </c>
      <c r="AG188" s="205"/>
      <c r="AH188" s="153"/>
      <c r="AI188" s="153"/>
      <c r="AJ188" s="153"/>
      <c r="AK188" s="153"/>
      <c r="AL188" s="153"/>
      <c r="AM188" s="153"/>
      <c r="AN188" s="153"/>
      <c r="AO188" s="153"/>
      <c r="AP188" s="153"/>
      <c r="AQ188" s="153"/>
      <c r="AR188" s="153"/>
      <c r="AS188" s="153"/>
      <c r="AT188" s="153"/>
      <c r="AU188" s="153"/>
      <c r="AV188" s="153"/>
      <c r="AW188" s="153"/>
      <c r="AX188" s="153"/>
      <c r="AY188" s="153"/>
      <c r="AZ188" s="153"/>
      <c r="BA188" s="153"/>
      <c r="BB188" s="153"/>
      <c r="BC188" s="153"/>
      <c r="BD188" s="153"/>
      <c r="BE188" s="153"/>
      <c r="BF188" s="153"/>
      <c r="BG188" s="153"/>
      <c r="BH188" s="153"/>
      <c r="BI188" s="153"/>
      <c r="BJ188" s="153"/>
      <c r="BK188" s="153"/>
      <c r="BL188" s="153"/>
      <c r="BM188" s="153"/>
      <c r="BN188" s="153"/>
      <c r="BO188" s="153"/>
      <c r="BP188" s="153"/>
      <c r="BQ188" s="153"/>
      <c r="BR188" s="153"/>
      <c r="BS188" s="153"/>
      <c r="BT188" s="153"/>
      <c r="BU188" s="153"/>
      <c r="BV188" s="153"/>
      <c r="BW188" s="153"/>
      <c r="BX188" s="153"/>
      <c r="BY188" s="153"/>
      <c r="BZ188" s="153"/>
      <c r="CA188" s="153"/>
      <c r="CB188" s="153"/>
      <c r="CC188" s="153"/>
      <c r="CD188" s="153"/>
      <c r="CE188" s="153"/>
      <c r="CF188" s="153"/>
      <c r="CG188" s="153"/>
      <c r="CH188" s="153"/>
      <c r="CI188" s="153"/>
      <c r="CJ188" s="153"/>
      <c r="CK188" s="153"/>
      <c r="CL188" s="153"/>
      <c r="CM188" s="153"/>
      <c r="CN188" s="153"/>
      <c r="CO188" s="153"/>
      <c r="CP188" s="153"/>
      <c r="CQ188" s="153"/>
      <c r="CR188" s="153"/>
      <c r="CS188" s="153"/>
      <c r="CT188" s="153"/>
      <c r="CU188" s="153"/>
      <c r="CV188" s="153"/>
      <c r="CW188" s="153"/>
      <c r="CX188" s="153"/>
      <c r="CY188" s="153"/>
      <c r="CZ188" s="153"/>
      <c r="DA188" s="153"/>
      <c r="DB188" s="153"/>
      <c r="DC188" s="153"/>
      <c r="DD188" s="153"/>
      <c r="DE188" s="153"/>
      <c r="DF188" s="176"/>
      <c r="DG188" s="176"/>
      <c r="DH188" s="7"/>
      <c r="DI188" s="7"/>
      <c r="DJ188" s="7"/>
      <c r="DK188" s="7"/>
      <c r="DL188" s="7"/>
      <c r="DM188" s="7"/>
      <c r="DN188" s="7"/>
      <c r="DO188" s="7"/>
      <c r="DP188" s="7"/>
      <c r="DQ188" s="7"/>
      <c r="DR188" s="7"/>
      <c r="DS188" s="7"/>
      <c r="DT188" s="7"/>
      <c r="DU188" s="7"/>
    </row>
    <row r="189" spans="1:125" x14ac:dyDescent="0.25">
      <c r="A189" s="142" t="s">
        <v>89</v>
      </c>
      <c r="B189" s="143">
        <v>11584996</v>
      </c>
      <c r="C189" s="144">
        <v>0.1490679801990378</v>
      </c>
      <c r="D189" s="145">
        <v>0.53299999999999992</v>
      </c>
      <c r="E189" s="146"/>
      <c r="F189" s="146"/>
      <c r="G189" s="147">
        <v>3010.4264134721516</v>
      </c>
      <c r="H189" s="147"/>
      <c r="I189" s="148"/>
      <c r="J189" s="149">
        <v>0.19822224447969999</v>
      </c>
      <c r="K189" s="149">
        <v>0.19874888787105</v>
      </c>
      <c r="L189" s="149">
        <v>0.22083806373167</v>
      </c>
      <c r="M189" s="149">
        <v>0.21577514931118999</v>
      </c>
      <c r="N189" s="149">
        <v>0.19632124510068</v>
      </c>
      <c r="O189" s="149">
        <v>0.19740014430142</v>
      </c>
      <c r="P189" s="149">
        <v>0.19670579929217999</v>
      </c>
      <c r="Q189" s="149">
        <v>0.22844954702430001</v>
      </c>
      <c r="R189" s="150">
        <v>0.22282429340328</v>
      </c>
      <c r="S189" s="150">
        <v>0.21542324819481001</v>
      </c>
      <c r="T189" s="150">
        <v>0.25978389068418001</v>
      </c>
      <c r="U189" s="150">
        <v>0.29013433262197003</v>
      </c>
      <c r="V189" s="151">
        <v>0.25313143807236999</v>
      </c>
      <c r="W189" s="151">
        <v>0.26978327986499001</v>
      </c>
      <c r="X189" s="152">
        <v>0.30234568835587999</v>
      </c>
      <c r="Y189" s="152">
        <v>0.32206344935976</v>
      </c>
      <c r="Z189" s="153">
        <v>0.32576240453125999</v>
      </c>
      <c r="AA189" s="153">
        <v>0.31898010793825998</v>
      </c>
      <c r="AB189" s="153">
        <v>0.31256316318065003</v>
      </c>
      <c r="AC189" s="153">
        <v>0.31195515778466998</v>
      </c>
      <c r="AD189" s="282">
        <v>0.30001802938330002</v>
      </c>
      <c r="AE189" s="295">
        <v>0.28795172917717998</v>
      </c>
      <c r="AF189" s="284">
        <v>0.29570949672926999</v>
      </c>
      <c r="AG189" s="205"/>
      <c r="AH189" s="153"/>
      <c r="AI189" s="153"/>
      <c r="AJ189" s="153"/>
      <c r="AK189" s="153"/>
      <c r="AL189" s="153"/>
      <c r="AM189" s="153"/>
      <c r="AN189" s="153"/>
      <c r="AO189" s="153"/>
      <c r="AP189" s="153"/>
      <c r="AQ189" s="153"/>
      <c r="AR189" s="153"/>
      <c r="AS189" s="153"/>
      <c r="AT189" s="153"/>
      <c r="AU189" s="153"/>
      <c r="AV189" s="153"/>
      <c r="AW189" s="153"/>
      <c r="AX189" s="153"/>
      <c r="AY189" s="153"/>
      <c r="AZ189" s="153"/>
      <c r="BA189" s="153"/>
      <c r="BB189" s="153"/>
      <c r="BC189" s="153"/>
      <c r="BD189" s="153"/>
      <c r="BE189" s="153"/>
      <c r="BF189" s="153"/>
      <c r="BG189" s="153"/>
      <c r="BH189" s="153"/>
      <c r="BI189" s="153"/>
      <c r="BJ189" s="153"/>
      <c r="BK189" s="153"/>
      <c r="BL189" s="153"/>
      <c r="BM189" s="153"/>
      <c r="BN189" s="153"/>
      <c r="BO189" s="153"/>
      <c r="BP189" s="153"/>
      <c r="BQ189" s="153"/>
      <c r="BR189" s="153"/>
      <c r="BS189" s="153"/>
      <c r="BT189" s="153"/>
      <c r="BU189" s="153"/>
      <c r="BV189" s="153"/>
      <c r="BW189" s="153"/>
      <c r="BX189" s="153"/>
      <c r="BY189" s="153"/>
      <c r="BZ189" s="153"/>
      <c r="CA189" s="153"/>
      <c r="CB189" s="153"/>
      <c r="CC189" s="153"/>
      <c r="CD189" s="153"/>
      <c r="CE189" s="153"/>
      <c r="CF189" s="153"/>
      <c r="CG189" s="153"/>
      <c r="CH189" s="153"/>
      <c r="CI189" s="153"/>
      <c r="CJ189" s="153"/>
      <c r="CK189" s="153"/>
      <c r="CL189" s="153"/>
      <c r="CM189" s="153"/>
      <c r="CN189" s="153"/>
      <c r="CO189" s="153"/>
      <c r="CP189" s="153"/>
      <c r="CQ189" s="153"/>
      <c r="CR189" s="153"/>
      <c r="CS189" s="153"/>
      <c r="CT189" s="153"/>
      <c r="CU189" s="153"/>
      <c r="CV189" s="153"/>
      <c r="CW189" s="153"/>
      <c r="CX189" s="153"/>
      <c r="CY189" s="153"/>
      <c r="CZ189" s="153"/>
      <c r="DA189" s="153"/>
      <c r="DB189" s="153"/>
      <c r="DC189" s="153"/>
      <c r="DD189" s="153"/>
      <c r="DE189" s="153"/>
      <c r="DF189" s="176"/>
      <c r="DG189" s="176"/>
      <c r="DH189" s="7"/>
      <c r="DI189" s="7"/>
      <c r="DJ189" s="7"/>
      <c r="DK189" s="7"/>
      <c r="DL189" s="7"/>
      <c r="DM189" s="7"/>
      <c r="DN189" s="7"/>
      <c r="DO189" s="7"/>
      <c r="DP189" s="7"/>
      <c r="DQ189" s="7"/>
      <c r="DR189" s="7"/>
      <c r="DS189" s="7"/>
      <c r="DT189" s="7"/>
      <c r="DU189" s="7"/>
    </row>
    <row r="190" spans="1:125" x14ac:dyDescent="0.25">
      <c r="A190" s="142" t="s">
        <v>116</v>
      </c>
      <c r="B190" s="143">
        <v>10432860</v>
      </c>
      <c r="C190" s="144">
        <v>0.60962131486843607</v>
      </c>
      <c r="D190" s="145">
        <v>0.53290000000000004</v>
      </c>
      <c r="E190" s="163"/>
      <c r="F190" s="146"/>
      <c r="G190" s="147">
        <v>5110.351153100426</v>
      </c>
      <c r="H190" s="147"/>
      <c r="I190" s="148"/>
      <c r="J190" s="149">
        <v>0.76567005125457999</v>
      </c>
      <c r="K190" s="149">
        <v>0.87934480802013004</v>
      </c>
      <c r="L190" s="149">
        <v>0.90565978530735003</v>
      </c>
      <c r="M190" s="149">
        <v>0.97816357249296004</v>
      </c>
      <c r="N190" s="149">
        <v>1.0863749735396</v>
      </c>
      <c r="O190" s="149">
        <v>0.96175430295381004</v>
      </c>
      <c r="P190" s="149">
        <v>1.0796909709256</v>
      </c>
      <c r="Q190" s="149">
        <v>1.1236617365177</v>
      </c>
      <c r="R190" s="150">
        <v>1.1006527246736</v>
      </c>
      <c r="S190" s="150">
        <v>1.0162245633544</v>
      </c>
      <c r="T190" s="150">
        <v>0.97345672449634002</v>
      </c>
      <c r="U190" s="150">
        <v>1.135485371915</v>
      </c>
      <c r="V190" s="151">
        <v>1.1665288183349001</v>
      </c>
      <c r="W190" s="151">
        <v>1.1211423393205</v>
      </c>
      <c r="X190" s="152">
        <v>1.1267504118759</v>
      </c>
      <c r="Y190" s="152">
        <v>1.1748014945789</v>
      </c>
      <c r="Z190" s="153">
        <v>1.1374652917554999</v>
      </c>
      <c r="AA190" s="153">
        <v>1.007896613989</v>
      </c>
      <c r="AB190" s="153">
        <v>0.95532380322187005</v>
      </c>
      <c r="AC190" s="153">
        <v>1.0618805815611001</v>
      </c>
      <c r="AD190" s="282">
        <v>0.90802525434130998</v>
      </c>
      <c r="AE190" s="295">
        <v>1.0170443054608</v>
      </c>
      <c r="AF190" s="284">
        <v>1.0594609144172</v>
      </c>
      <c r="AG190" s="205"/>
      <c r="AH190" s="153"/>
      <c r="AI190" s="153"/>
      <c r="AJ190" s="153"/>
      <c r="AK190" s="153"/>
      <c r="AL190" s="153"/>
      <c r="AM190" s="153"/>
      <c r="AN190" s="153"/>
      <c r="AO190" s="153"/>
      <c r="AP190" s="153"/>
      <c r="AQ190" s="153"/>
      <c r="AR190" s="153"/>
      <c r="AS190" s="153"/>
      <c r="AT190" s="153"/>
      <c r="AU190" s="153"/>
      <c r="AV190" s="153"/>
      <c r="AW190" s="153"/>
      <c r="AX190" s="153"/>
      <c r="AY190" s="153"/>
      <c r="AZ190" s="153"/>
      <c r="BA190" s="153"/>
      <c r="BB190" s="153"/>
      <c r="BC190" s="153"/>
      <c r="BD190" s="153"/>
      <c r="BE190" s="153"/>
      <c r="BF190" s="153"/>
      <c r="BG190" s="153"/>
      <c r="BH190" s="153"/>
      <c r="BI190" s="153"/>
      <c r="BJ190" s="153"/>
      <c r="BK190" s="153"/>
      <c r="BL190" s="153"/>
      <c r="BM190" s="153"/>
      <c r="BN190" s="153"/>
      <c r="BO190" s="153"/>
      <c r="BP190" s="153"/>
      <c r="BQ190" s="153"/>
      <c r="BR190" s="153"/>
      <c r="BS190" s="153"/>
      <c r="BT190" s="153"/>
      <c r="BU190" s="153"/>
      <c r="BV190" s="153"/>
      <c r="BW190" s="153"/>
      <c r="BX190" s="153"/>
      <c r="BY190" s="153"/>
      <c r="BZ190" s="153"/>
      <c r="CA190" s="153"/>
      <c r="CB190" s="153"/>
      <c r="CC190" s="153"/>
      <c r="CD190" s="153"/>
      <c r="CE190" s="153"/>
      <c r="CF190" s="153"/>
      <c r="CG190" s="153"/>
      <c r="CH190" s="153"/>
      <c r="CI190" s="153"/>
      <c r="CJ190" s="153"/>
      <c r="CK190" s="153"/>
      <c r="CL190" s="153"/>
      <c r="CM190" s="153"/>
      <c r="CN190" s="153"/>
      <c r="CO190" s="153"/>
      <c r="CP190" s="153"/>
      <c r="CQ190" s="153"/>
      <c r="CR190" s="153"/>
      <c r="CS190" s="153"/>
      <c r="CT190" s="153"/>
      <c r="CU190" s="153"/>
      <c r="CV190" s="153"/>
      <c r="CW190" s="153"/>
      <c r="CX190" s="153"/>
      <c r="CY190" s="153"/>
      <c r="CZ190" s="153"/>
      <c r="DA190" s="153"/>
      <c r="DB190" s="153"/>
      <c r="DC190" s="153"/>
      <c r="DD190" s="153"/>
      <c r="DE190" s="153"/>
      <c r="DF190" s="176"/>
      <c r="DG190" s="176"/>
      <c r="DH190" s="7"/>
      <c r="DI190" s="7"/>
      <c r="DJ190" s="7"/>
      <c r="DK190" s="7"/>
      <c r="DL190" s="7"/>
      <c r="DM190" s="7"/>
      <c r="DN190" s="7"/>
      <c r="DO190" s="7"/>
      <c r="DP190" s="7"/>
      <c r="DQ190" s="7"/>
      <c r="DR190" s="7"/>
      <c r="DS190" s="7"/>
      <c r="DT190" s="7"/>
      <c r="DU190" s="7"/>
    </row>
    <row r="191" spans="1:125" x14ac:dyDescent="0.25">
      <c r="A191" s="142" t="s">
        <v>101</v>
      </c>
      <c r="B191" s="143">
        <v>54027487</v>
      </c>
      <c r="C191" s="144">
        <v>0.25392972966976501</v>
      </c>
      <c r="D191" s="145">
        <v>0.29330000000000001</v>
      </c>
      <c r="E191" s="163"/>
      <c r="F191" s="146"/>
      <c r="G191" s="147">
        <v>4159.8165102385101</v>
      </c>
      <c r="H191" s="147"/>
      <c r="I191" s="148"/>
      <c r="J191" s="149">
        <v>0.28314558587479999</v>
      </c>
      <c r="K191" s="149">
        <v>0.25527254552901002</v>
      </c>
      <c r="L191" s="149">
        <v>0.24109382816368999</v>
      </c>
      <c r="M191" s="149">
        <v>0.21181228450458001</v>
      </c>
      <c r="N191" s="149">
        <v>0.22963218391453</v>
      </c>
      <c r="O191" s="149">
        <v>0.25032394316111001</v>
      </c>
      <c r="P191" s="149">
        <v>0.27130749326824</v>
      </c>
      <c r="Q191" s="149">
        <v>0.26393433147767997</v>
      </c>
      <c r="R191" s="150">
        <v>0.27106803477198999</v>
      </c>
      <c r="S191" s="150">
        <v>0.31092746232655999</v>
      </c>
      <c r="T191" s="150">
        <v>0.32770119797774999</v>
      </c>
      <c r="U191" s="150">
        <v>0.32919623154354999</v>
      </c>
      <c r="V191" s="151">
        <v>0.29761802725907999</v>
      </c>
      <c r="W191" s="151">
        <v>0.31985001560010001</v>
      </c>
      <c r="X191" s="152">
        <v>0.35633064385585</v>
      </c>
      <c r="Y191" s="152">
        <v>0.37555075261983001</v>
      </c>
      <c r="Z191" s="153">
        <v>0.39681474194196997</v>
      </c>
      <c r="AA191" s="153">
        <v>0.40118401053431002</v>
      </c>
      <c r="AB191" s="153">
        <v>0.37513795350204998</v>
      </c>
      <c r="AC191" s="153">
        <v>0.37183313860384998</v>
      </c>
      <c r="AD191" s="282">
        <v>0.35964067325628002</v>
      </c>
      <c r="AE191" s="295">
        <v>0.38208513652040998</v>
      </c>
      <c r="AF191" s="284">
        <v>0.38385654210797998</v>
      </c>
      <c r="AG191" s="205"/>
      <c r="AH191" s="153"/>
      <c r="AI191" s="153"/>
      <c r="AJ191" s="153"/>
      <c r="AK191" s="153"/>
      <c r="AL191" s="153"/>
      <c r="AM191" s="153"/>
      <c r="AN191" s="153"/>
      <c r="AO191" s="153"/>
      <c r="AP191" s="153"/>
      <c r="AQ191" s="153"/>
      <c r="AR191" s="153"/>
      <c r="AS191" s="153"/>
      <c r="AT191" s="153"/>
      <c r="AU191" s="153"/>
      <c r="AV191" s="153"/>
      <c r="AW191" s="153"/>
      <c r="AX191" s="153"/>
      <c r="AY191" s="153"/>
      <c r="AZ191" s="153"/>
      <c r="BA191" s="153"/>
      <c r="BB191" s="153"/>
      <c r="BC191" s="153"/>
      <c r="BD191" s="153"/>
      <c r="BE191" s="153"/>
      <c r="BF191" s="153"/>
      <c r="BG191" s="153"/>
      <c r="BH191" s="153"/>
      <c r="BI191" s="153"/>
      <c r="BJ191" s="153"/>
      <c r="BK191" s="153"/>
      <c r="BL191" s="153"/>
      <c r="BM191" s="153"/>
      <c r="BN191" s="153"/>
      <c r="BO191" s="153"/>
      <c r="BP191" s="153"/>
      <c r="BQ191" s="153"/>
      <c r="BR191" s="153"/>
      <c r="BS191" s="153"/>
      <c r="BT191" s="153"/>
      <c r="BU191" s="153"/>
      <c r="BV191" s="153"/>
      <c r="BW191" s="153"/>
      <c r="BX191" s="153"/>
      <c r="BY191" s="153"/>
      <c r="BZ191" s="153"/>
      <c r="CA191" s="153"/>
      <c r="CB191" s="153"/>
      <c r="CC191" s="153"/>
      <c r="CD191" s="153"/>
      <c r="CE191" s="153"/>
      <c r="CF191" s="153"/>
      <c r="CG191" s="153"/>
      <c r="CH191" s="153"/>
      <c r="CI191" s="153"/>
      <c r="CJ191" s="153"/>
      <c r="CK191" s="153"/>
      <c r="CL191" s="153"/>
      <c r="CM191" s="153"/>
      <c r="CN191" s="153"/>
      <c r="CO191" s="153"/>
      <c r="CP191" s="153"/>
      <c r="CQ191" s="153"/>
      <c r="CR191" s="153"/>
      <c r="CS191" s="153"/>
      <c r="CT191" s="153"/>
      <c r="CU191" s="153"/>
      <c r="CV191" s="153"/>
      <c r="CW191" s="153"/>
      <c r="CX191" s="153"/>
      <c r="CY191" s="153"/>
      <c r="CZ191" s="153"/>
      <c r="DA191" s="153"/>
      <c r="DB191" s="153"/>
      <c r="DC191" s="153"/>
      <c r="DD191" s="153"/>
      <c r="DE191" s="153"/>
      <c r="DF191" s="176"/>
      <c r="DG191" s="176"/>
      <c r="DH191" s="7"/>
      <c r="DI191" s="7"/>
      <c r="DJ191" s="7"/>
      <c r="DK191" s="7"/>
      <c r="DL191" s="7"/>
      <c r="DM191" s="7"/>
      <c r="DN191" s="7"/>
      <c r="DO191" s="7"/>
      <c r="DP191" s="7"/>
      <c r="DQ191" s="7"/>
      <c r="DR191" s="7"/>
      <c r="DS191" s="7"/>
      <c r="DT191" s="7"/>
      <c r="DU191" s="7"/>
    </row>
    <row r="192" spans="1:125" x14ac:dyDescent="0.25">
      <c r="A192" s="142" t="s">
        <v>155</v>
      </c>
      <c r="B192" s="143">
        <v>6803300</v>
      </c>
      <c r="C192" s="144">
        <v>2.3004586367052302</v>
      </c>
      <c r="D192" s="145">
        <v>0.26099999999999995</v>
      </c>
      <c r="E192" s="163"/>
      <c r="F192" s="146"/>
      <c r="G192" s="147">
        <v>4540.5387568696315</v>
      </c>
      <c r="H192" s="147"/>
      <c r="I192" s="148"/>
      <c r="J192" s="149">
        <v>0.97504539029797999</v>
      </c>
      <c r="K192" s="149">
        <v>0.81224181419262997</v>
      </c>
      <c r="L192" s="149">
        <v>1.0095776315659</v>
      </c>
      <c r="M192" s="149">
        <v>1.1292165179475999</v>
      </c>
      <c r="N192" s="149">
        <v>1.1136761286386001</v>
      </c>
      <c r="O192" s="149">
        <v>1.0587111186281</v>
      </c>
      <c r="P192" s="149">
        <v>1.0523470815496001</v>
      </c>
      <c r="Q192" s="149">
        <v>1.2604092818827</v>
      </c>
      <c r="R192" s="150">
        <v>1.4449154734011</v>
      </c>
      <c r="S192" s="150">
        <v>1.2916833079959</v>
      </c>
      <c r="T192" s="150">
        <v>1.1960050267585001</v>
      </c>
      <c r="U192" s="150">
        <v>1.4180183106048001</v>
      </c>
      <c r="V192" s="151">
        <v>1.8292751719503</v>
      </c>
      <c r="W192" s="151">
        <v>1.6862150323023</v>
      </c>
      <c r="X192" s="152">
        <v>1.7072895017409</v>
      </c>
      <c r="Y192" s="152">
        <v>1.7490125931031999</v>
      </c>
      <c r="Z192" s="153">
        <v>1.6316935093383</v>
      </c>
      <c r="AA192" s="153">
        <v>1.5871301357042999</v>
      </c>
      <c r="AB192" s="153">
        <v>1.8597722518679001</v>
      </c>
      <c r="AC192" s="153">
        <v>1.6340292351193</v>
      </c>
      <c r="AD192" s="282">
        <v>1.4534901611607001</v>
      </c>
      <c r="AE192" s="295">
        <v>1.5914442270822</v>
      </c>
      <c r="AF192" s="284">
        <v>1.5951933694139</v>
      </c>
      <c r="AG192" s="205"/>
      <c r="AH192" s="153"/>
      <c r="AI192" s="153"/>
      <c r="AJ192" s="153"/>
      <c r="AK192" s="153"/>
      <c r="AL192" s="153"/>
      <c r="AM192" s="153"/>
      <c r="AN192" s="153"/>
      <c r="AO192" s="153"/>
      <c r="AP192" s="153"/>
      <c r="AQ192" s="153"/>
      <c r="AR192" s="153"/>
      <c r="AS192" s="153"/>
      <c r="AT192" s="153"/>
      <c r="AU192" s="153"/>
      <c r="AV192" s="153"/>
      <c r="AW192" s="153"/>
      <c r="AX192" s="153"/>
      <c r="AY192" s="153"/>
      <c r="AZ192" s="153"/>
      <c r="BA192" s="153"/>
      <c r="BB192" s="153"/>
      <c r="BC192" s="153"/>
      <c r="BD192" s="153"/>
      <c r="BE192" s="153"/>
      <c r="BF192" s="153"/>
      <c r="BG192" s="153"/>
      <c r="BH192" s="153"/>
      <c r="BI192" s="153"/>
      <c r="BJ192" s="153"/>
      <c r="BK192" s="153"/>
      <c r="BL192" s="153"/>
      <c r="BM192" s="153"/>
      <c r="BN192" s="153"/>
      <c r="BO192" s="153"/>
      <c r="BP192" s="153"/>
      <c r="BQ192" s="153"/>
      <c r="BR192" s="153"/>
      <c r="BS192" s="153"/>
      <c r="BT192" s="153"/>
      <c r="BU192" s="153"/>
      <c r="BV192" s="153"/>
      <c r="BW192" s="153"/>
      <c r="BX192" s="153"/>
      <c r="BY192" s="153"/>
      <c r="BZ192" s="153"/>
      <c r="CA192" s="153"/>
      <c r="CB192" s="153"/>
      <c r="CC192" s="153"/>
      <c r="CD192" s="153"/>
      <c r="CE192" s="153"/>
      <c r="CF192" s="153"/>
      <c r="CG192" s="153"/>
      <c r="CH192" s="153"/>
      <c r="CI192" s="153"/>
      <c r="CJ192" s="153"/>
      <c r="CK192" s="153"/>
      <c r="CL192" s="153"/>
      <c r="CM192" s="153"/>
      <c r="CN192" s="153"/>
      <c r="CO192" s="153"/>
      <c r="CP192" s="153"/>
      <c r="CQ192" s="153"/>
      <c r="CR192" s="153"/>
      <c r="CS192" s="153"/>
      <c r="CT192" s="153"/>
      <c r="CU192" s="153"/>
      <c r="CV192" s="153"/>
      <c r="CW192" s="153"/>
      <c r="CX192" s="153"/>
      <c r="CY192" s="153"/>
      <c r="CZ192" s="153"/>
      <c r="DA192" s="153"/>
      <c r="DB192" s="153"/>
      <c r="DC192" s="153"/>
      <c r="DD192" s="153"/>
      <c r="DE192" s="153"/>
      <c r="DF192" s="176"/>
      <c r="DG192" s="176"/>
      <c r="DH192" s="7"/>
      <c r="DI192" s="7"/>
      <c r="DJ192" s="7"/>
      <c r="DK192" s="7"/>
      <c r="DL192" s="7"/>
      <c r="DM192" s="7"/>
      <c r="DN192" s="7"/>
      <c r="DO192" s="7"/>
      <c r="DP192" s="7"/>
      <c r="DQ192" s="7"/>
      <c r="DR192" s="7"/>
      <c r="DS192" s="7"/>
      <c r="DT192" s="7"/>
      <c r="DU192" s="7"/>
    </row>
    <row r="193" spans="1:125" x14ac:dyDescent="0.25">
      <c r="A193" s="142" t="s">
        <v>78</v>
      </c>
      <c r="B193" s="143">
        <v>7529475</v>
      </c>
      <c r="C193" s="144">
        <v>8.1546619754062605E-2</v>
      </c>
      <c r="D193" s="145">
        <v>0.11620000000000004</v>
      </c>
      <c r="E193" s="163"/>
      <c r="F193" s="146"/>
      <c r="G193" s="147">
        <v>6202.9695092911788</v>
      </c>
      <c r="H193" s="147"/>
      <c r="I193" s="148"/>
      <c r="J193" s="149">
        <v>0.17534906290013999</v>
      </c>
      <c r="K193" s="149">
        <v>0.19005361438112001</v>
      </c>
      <c r="L193" s="149">
        <v>0.21000398792380001</v>
      </c>
      <c r="M193" s="149">
        <v>0.21507422325851999</v>
      </c>
      <c r="N193" s="149">
        <v>0.22207661655266001</v>
      </c>
      <c r="O193" s="149">
        <v>0.22637327050016001</v>
      </c>
      <c r="P193" s="149">
        <v>0.29210135748666</v>
      </c>
      <c r="Q193" s="149">
        <v>0.30353695542151998</v>
      </c>
      <c r="R193" s="150">
        <v>0.34854348857131001</v>
      </c>
      <c r="S193" s="150">
        <v>0.42924785329954002</v>
      </c>
      <c r="T193" s="150">
        <v>0.47411373155917003</v>
      </c>
      <c r="U193" s="150">
        <v>0.49359435539767998</v>
      </c>
      <c r="V193" s="151">
        <v>0.51997246419510001</v>
      </c>
      <c r="W193" s="151">
        <v>0.60731198818953003</v>
      </c>
      <c r="X193" s="152">
        <v>0.66713553202554998</v>
      </c>
      <c r="Y193" s="152">
        <v>1.3396537049384001</v>
      </c>
      <c r="Z193" s="153">
        <v>2.3483365238122</v>
      </c>
      <c r="AA193" s="153">
        <v>2.8060113596942999</v>
      </c>
      <c r="AB193" s="153">
        <v>2.8532515130424998</v>
      </c>
      <c r="AC193" s="153">
        <v>2.7390494454545999</v>
      </c>
      <c r="AD193" s="282">
        <v>2.7055376574032</v>
      </c>
      <c r="AE193" s="295">
        <v>2.7831850215506</v>
      </c>
      <c r="AF193" s="284">
        <v>2.7352404813767</v>
      </c>
      <c r="AG193" s="205"/>
      <c r="AH193" s="153"/>
      <c r="AI193" s="153"/>
      <c r="AJ193" s="153"/>
      <c r="AK193" s="153"/>
      <c r="AL193" s="153"/>
      <c r="AM193" s="153"/>
      <c r="AN193" s="153"/>
      <c r="AO193" s="153"/>
      <c r="AP193" s="153"/>
      <c r="AQ193" s="153"/>
      <c r="AR193" s="153"/>
      <c r="AS193" s="153"/>
      <c r="AT193" s="153"/>
      <c r="AU193" s="153"/>
      <c r="AV193" s="153"/>
      <c r="AW193" s="153"/>
      <c r="AX193" s="153"/>
      <c r="AY193" s="153"/>
      <c r="AZ193" s="153"/>
      <c r="BA193" s="153"/>
      <c r="BB193" s="153"/>
      <c r="BC193" s="153"/>
      <c r="BD193" s="153"/>
      <c r="BE193" s="153"/>
      <c r="BF193" s="153"/>
      <c r="BG193" s="153"/>
      <c r="BH193" s="153"/>
      <c r="BI193" s="153"/>
      <c r="BJ193" s="153"/>
      <c r="BK193" s="153"/>
      <c r="BL193" s="153"/>
      <c r="BM193" s="153"/>
      <c r="BN193" s="153"/>
      <c r="BO193" s="153"/>
      <c r="BP193" s="153"/>
      <c r="BQ193" s="153"/>
      <c r="BR193" s="153"/>
      <c r="BS193" s="153"/>
      <c r="BT193" s="153"/>
      <c r="BU193" s="153"/>
      <c r="BV193" s="153"/>
      <c r="BW193" s="153"/>
      <c r="BX193" s="153"/>
      <c r="BY193" s="153"/>
      <c r="BZ193" s="153"/>
      <c r="CA193" s="153"/>
      <c r="CB193" s="153"/>
      <c r="CC193" s="153"/>
      <c r="CD193" s="153"/>
      <c r="CE193" s="153"/>
      <c r="CF193" s="153"/>
      <c r="CG193" s="153"/>
      <c r="CH193" s="153"/>
      <c r="CI193" s="153"/>
      <c r="CJ193" s="153"/>
      <c r="CK193" s="153"/>
      <c r="CL193" s="153"/>
      <c r="CM193" s="153"/>
      <c r="CN193" s="153"/>
      <c r="CO193" s="153"/>
      <c r="CP193" s="153"/>
      <c r="CQ193" s="153"/>
      <c r="CR193" s="153"/>
      <c r="CS193" s="153"/>
      <c r="CT193" s="153"/>
      <c r="CU193" s="153"/>
      <c r="CV193" s="153"/>
      <c r="CW193" s="153"/>
      <c r="CX193" s="153"/>
      <c r="CY193" s="153"/>
      <c r="CZ193" s="153"/>
      <c r="DA193" s="153"/>
      <c r="DB193" s="153"/>
      <c r="DC193" s="153"/>
      <c r="DD193" s="153"/>
      <c r="DE193" s="153"/>
      <c r="DF193" s="176"/>
      <c r="DG193" s="176"/>
      <c r="DH193" s="7"/>
      <c r="DI193" s="7"/>
      <c r="DJ193" s="7"/>
      <c r="DK193" s="7"/>
      <c r="DL193" s="7"/>
      <c r="DM193" s="7"/>
      <c r="DN193" s="7"/>
      <c r="DO193" s="7"/>
      <c r="DP193" s="7"/>
      <c r="DQ193" s="7"/>
      <c r="DR193" s="7"/>
      <c r="DS193" s="7"/>
      <c r="DT193" s="7"/>
      <c r="DU193" s="7"/>
    </row>
    <row r="194" spans="1:125" x14ac:dyDescent="0.25">
      <c r="A194" s="142" t="s">
        <v>91</v>
      </c>
      <c r="B194" s="143">
        <v>5302681</v>
      </c>
      <c r="C194" s="144">
        <v>0.12822219240580202</v>
      </c>
      <c r="D194" s="145">
        <v>0.27659999999999996</v>
      </c>
      <c r="E194" s="146"/>
      <c r="F194" s="146"/>
      <c r="G194" s="147">
        <v>1459.9539893612005</v>
      </c>
      <c r="H194" s="147"/>
      <c r="I194" s="148"/>
      <c r="J194" s="149">
        <v>0.14284663706656001</v>
      </c>
      <c r="K194" s="149">
        <v>0.15552477106349</v>
      </c>
      <c r="L194" s="149">
        <v>0.15247928590293999</v>
      </c>
      <c r="M194" s="149">
        <v>0.16146443469339999</v>
      </c>
      <c r="N194" s="149">
        <v>0.17310586530111999</v>
      </c>
      <c r="O194" s="149">
        <v>0.21003497689017001</v>
      </c>
      <c r="P194" s="149">
        <v>0.21470973365016</v>
      </c>
      <c r="Q194" s="149">
        <v>0.19204002239029</v>
      </c>
      <c r="R194" s="150">
        <v>0.15456773317020001</v>
      </c>
      <c r="S194" s="150">
        <v>0.13590318971182</v>
      </c>
      <c r="T194" s="150">
        <v>0.20295973254878</v>
      </c>
      <c r="U194" s="150">
        <v>0.21642299920345001</v>
      </c>
      <c r="V194" s="151">
        <v>0.23428189328727</v>
      </c>
      <c r="W194" s="151">
        <v>0.21062271904342</v>
      </c>
      <c r="X194" s="152">
        <v>0.27073744010945</v>
      </c>
      <c r="Y194" s="152">
        <v>0.27327509965449998</v>
      </c>
      <c r="Z194" s="153">
        <v>0.29055169232299</v>
      </c>
      <c r="AA194" s="153">
        <v>0.24689395183186999</v>
      </c>
      <c r="AB194" s="153">
        <v>0.27675009590007998</v>
      </c>
      <c r="AC194" s="153">
        <v>0.27849696916</v>
      </c>
      <c r="AD194" s="282">
        <v>0.28082398527092001</v>
      </c>
      <c r="AE194" s="295">
        <v>0.29753362710933001</v>
      </c>
      <c r="AF194" s="284">
        <v>0.30259404837823001</v>
      </c>
      <c r="AG194" s="205"/>
      <c r="AH194" s="153"/>
      <c r="AI194" s="153"/>
      <c r="AJ194" s="153"/>
      <c r="AK194" s="153"/>
      <c r="AL194" s="153"/>
      <c r="AM194" s="153"/>
      <c r="AN194" s="153"/>
      <c r="AO194" s="153"/>
      <c r="AP194" s="153"/>
      <c r="AQ194" s="153"/>
      <c r="AR194" s="153"/>
      <c r="AS194" s="153"/>
      <c r="AT194" s="153"/>
      <c r="AU194" s="153"/>
      <c r="AV194" s="153"/>
      <c r="AW194" s="153"/>
      <c r="AX194" s="153"/>
      <c r="AY194" s="153"/>
      <c r="AZ194" s="153"/>
      <c r="BA194" s="153"/>
      <c r="BB194" s="153"/>
      <c r="BC194" s="153"/>
      <c r="BD194" s="153"/>
      <c r="BE194" s="153"/>
      <c r="BF194" s="153"/>
      <c r="BG194" s="153"/>
      <c r="BH194" s="153"/>
      <c r="BI194" s="153"/>
      <c r="BJ194" s="153"/>
      <c r="BK194" s="153"/>
      <c r="BL194" s="153"/>
      <c r="BM194" s="153"/>
      <c r="BN194" s="153"/>
      <c r="BO194" s="153"/>
      <c r="BP194" s="153"/>
      <c r="BQ194" s="153"/>
      <c r="BR194" s="153"/>
      <c r="BS194" s="153"/>
      <c r="BT194" s="153"/>
      <c r="BU194" s="153"/>
      <c r="BV194" s="153"/>
      <c r="BW194" s="153"/>
      <c r="BX194" s="153"/>
      <c r="BY194" s="153"/>
      <c r="BZ194" s="153"/>
      <c r="CA194" s="153"/>
      <c r="CB194" s="153"/>
      <c r="CC194" s="153"/>
      <c r="CD194" s="153"/>
      <c r="CE194" s="153"/>
      <c r="CF194" s="153"/>
      <c r="CG194" s="153"/>
      <c r="CH194" s="153"/>
      <c r="CI194" s="153"/>
      <c r="CJ194" s="153"/>
      <c r="CK194" s="153"/>
      <c r="CL194" s="153"/>
      <c r="CM194" s="153"/>
      <c r="CN194" s="153"/>
      <c r="CO194" s="153"/>
      <c r="CP194" s="153"/>
      <c r="CQ194" s="153"/>
      <c r="CR194" s="153"/>
      <c r="CS194" s="153"/>
      <c r="CT194" s="153"/>
      <c r="CU194" s="153"/>
      <c r="CV194" s="153"/>
      <c r="CW194" s="153"/>
      <c r="CX194" s="153"/>
      <c r="CY194" s="153"/>
      <c r="CZ194" s="153"/>
      <c r="DA194" s="153"/>
      <c r="DB194" s="153"/>
      <c r="DC194" s="153"/>
      <c r="DD194" s="153"/>
      <c r="DE194" s="153"/>
      <c r="DF194" s="176"/>
      <c r="DG194" s="176"/>
      <c r="DH194" s="7"/>
      <c r="DI194" s="7"/>
      <c r="DJ194" s="7"/>
      <c r="DK194" s="7"/>
      <c r="DL194" s="7"/>
      <c r="DM194" s="7"/>
      <c r="DN194" s="7"/>
      <c r="DO194" s="7"/>
      <c r="DP194" s="7"/>
      <c r="DQ194" s="7"/>
      <c r="DR194" s="7"/>
      <c r="DS194" s="7"/>
      <c r="DT194" s="7"/>
      <c r="DU194" s="7"/>
    </row>
    <row r="195" spans="1:125" x14ac:dyDescent="0.25">
      <c r="A195" s="142" t="s">
        <v>76</v>
      </c>
      <c r="B195" s="143">
        <v>29611714</v>
      </c>
      <c r="C195" s="144">
        <v>9.4668567965990102E-2</v>
      </c>
      <c r="D195" s="145">
        <v>0.42849999999999999</v>
      </c>
      <c r="E195" s="163"/>
      <c r="F195" s="146"/>
      <c r="G195" s="147">
        <v>1519.7092023085333</v>
      </c>
      <c r="H195" s="147"/>
      <c r="I195" s="148"/>
      <c r="J195" s="149">
        <v>0.10744504470952999</v>
      </c>
      <c r="K195" s="149">
        <v>0.10517933602125</v>
      </c>
      <c r="L195" s="149">
        <v>6.9549021638206004E-2</v>
      </c>
      <c r="M195" s="149">
        <v>8.9670223945645999E-2</v>
      </c>
      <c r="N195" s="149">
        <v>9.4133954486606997E-2</v>
      </c>
      <c r="O195" s="149">
        <v>9.7510284466923003E-2</v>
      </c>
      <c r="P195" s="149">
        <v>9.0799636640870998E-2</v>
      </c>
      <c r="Q195" s="149">
        <v>9.2791191730903E-2</v>
      </c>
      <c r="R195" s="150">
        <v>9.3509701288189001E-2</v>
      </c>
      <c r="S195" s="150">
        <v>8.6331339647912994E-2</v>
      </c>
      <c r="T195" s="150">
        <v>9.3047307382061004E-2</v>
      </c>
      <c r="U195" s="150">
        <v>0.10550482555125</v>
      </c>
      <c r="V195" s="151">
        <v>0.12754817059840001</v>
      </c>
      <c r="W195" s="151">
        <v>0.13279178400488001</v>
      </c>
      <c r="X195" s="152">
        <v>0.13282004011092999</v>
      </c>
      <c r="Y195" s="152">
        <v>0.14103632507748001</v>
      </c>
      <c r="Z195" s="153">
        <v>0.13058046124671999</v>
      </c>
      <c r="AA195" s="153">
        <v>0.13891063135904999</v>
      </c>
      <c r="AB195" s="153">
        <v>0.12856703063291999</v>
      </c>
      <c r="AC195" s="153">
        <v>0.14832596704668</v>
      </c>
      <c r="AD195" s="282">
        <v>0.10176610628644001</v>
      </c>
      <c r="AE195" s="295">
        <v>0.10757928767489</v>
      </c>
      <c r="AF195" s="284">
        <v>0.10933635017793</v>
      </c>
      <c r="AG195" s="205"/>
      <c r="AH195" s="153"/>
      <c r="AI195" s="153"/>
      <c r="AJ195" s="153"/>
      <c r="AK195" s="153"/>
      <c r="AL195" s="153"/>
      <c r="AM195" s="153"/>
      <c r="AN195" s="153"/>
      <c r="AO195" s="153"/>
      <c r="AP195" s="153"/>
      <c r="AQ195" s="153"/>
      <c r="AR195" s="153"/>
      <c r="AS195" s="153"/>
      <c r="AT195" s="153"/>
      <c r="AU195" s="153"/>
      <c r="AV195" s="153"/>
      <c r="AW195" s="153"/>
      <c r="AX195" s="153"/>
      <c r="AY195" s="153"/>
      <c r="AZ195" s="153"/>
      <c r="BA195" s="153"/>
      <c r="BB195" s="153"/>
      <c r="BC195" s="153"/>
      <c r="BD195" s="153"/>
      <c r="BE195" s="153"/>
      <c r="BF195" s="153"/>
      <c r="BG195" s="153"/>
      <c r="BH195" s="153"/>
      <c r="BI195" s="153"/>
      <c r="BJ195" s="153"/>
      <c r="BK195" s="153"/>
      <c r="BL195" s="153"/>
      <c r="BM195" s="153"/>
      <c r="BN195" s="153"/>
      <c r="BO195" s="153"/>
      <c r="BP195" s="153"/>
      <c r="BQ195" s="153"/>
      <c r="BR195" s="153"/>
      <c r="BS195" s="153"/>
      <c r="BT195" s="153"/>
      <c r="BU195" s="153"/>
      <c r="BV195" s="153"/>
      <c r="BW195" s="153"/>
      <c r="BX195" s="153"/>
      <c r="BY195" s="153"/>
      <c r="BZ195" s="153"/>
      <c r="CA195" s="153"/>
      <c r="CB195" s="153"/>
      <c r="CC195" s="153"/>
      <c r="CD195" s="153"/>
      <c r="CE195" s="153"/>
      <c r="CF195" s="153"/>
      <c r="CG195" s="153"/>
      <c r="CH195" s="153"/>
      <c r="CI195" s="153"/>
      <c r="CJ195" s="153"/>
      <c r="CK195" s="153"/>
      <c r="CL195" s="153"/>
      <c r="CM195" s="153"/>
      <c r="CN195" s="153"/>
      <c r="CO195" s="153"/>
      <c r="CP195" s="153"/>
      <c r="CQ195" s="153"/>
      <c r="CR195" s="153"/>
      <c r="CS195" s="153"/>
      <c r="CT195" s="153"/>
      <c r="CU195" s="153"/>
      <c r="CV195" s="153"/>
      <c r="CW195" s="153"/>
      <c r="CX195" s="153"/>
      <c r="CY195" s="153"/>
      <c r="CZ195" s="153"/>
      <c r="DA195" s="153"/>
      <c r="DB195" s="153"/>
      <c r="DC195" s="153"/>
      <c r="DD195" s="153"/>
      <c r="DE195" s="153"/>
      <c r="DF195" s="176"/>
      <c r="DG195" s="176"/>
      <c r="DH195" s="7"/>
      <c r="DI195" s="7"/>
      <c r="DJ195" s="7"/>
      <c r="DK195" s="7"/>
      <c r="DL195" s="7"/>
      <c r="DM195" s="7"/>
      <c r="DN195" s="7"/>
      <c r="DO195" s="7"/>
      <c r="DP195" s="7"/>
      <c r="DQ195" s="7"/>
      <c r="DR195" s="7"/>
      <c r="DS195" s="7"/>
      <c r="DT195" s="7"/>
      <c r="DU195" s="7"/>
    </row>
    <row r="196" spans="1:125" x14ac:dyDescent="0.25">
      <c r="A196" s="142" t="s">
        <v>82</v>
      </c>
      <c r="B196" s="143">
        <v>20405317</v>
      </c>
      <c r="C196" s="144">
        <v>0.213577925645314</v>
      </c>
      <c r="D196" s="145">
        <v>0.32790000000000008</v>
      </c>
      <c r="E196" s="163"/>
      <c r="F196" s="146"/>
      <c r="G196" s="147">
        <v>1370.6035575327542</v>
      </c>
      <c r="H196" s="147"/>
      <c r="I196" s="148"/>
      <c r="J196" s="149">
        <v>0.27427901961850998</v>
      </c>
      <c r="K196" s="149">
        <v>0.27135698169464001</v>
      </c>
      <c r="L196" s="149">
        <v>0.26074052764818001</v>
      </c>
      <c r="M196" s="149">
        <v>0.25582607247630001</v>
      </c>
      <c r="N196" s="149">
        <v>0.24876445561363</v>
      </c>
      <c r="O196" s="149">
        <v>0.27393900573020002</v>
      </c>
      <c r="P196" s="149">
        <v>0.28258836562598999</v>
      </c>
      <c r="Q196" s="149">
        <v>0.29515458668484001</v>
      </c>
      <c r="R196" s="150">
        <v>0.30076331201042</v>
      </c>
      <c r="S196" s="150">
        <v>0.28210881420855</v>
      </c>
      <c r="T196" s="150">
        <v>0.29624740916412001</v>
      </c>
      <c r="U196" s="150">
        <v>0.36697827088641999</v>
      </c>
      <c r="V196" s="151">
        <v>0.35316403746840003</v>
      </c>
      <c r="W196" s="151">
        <v>0.30268542744339</v>
      </c>
      <c r="X196" s="152">
        <v>0.29146720099290002</v>
      </c>
      <c r="Y196" s="152">
        <v>0.27909400955252001</v>
      </c>
      <c r="Z196" s="153">
        <v>0.26967253306465999</v>
      </c>
      <c r="AA196" s="153">
        <v>0.28794871096455998</v>
      </c>
      <c r="AB196" s="153">
        <v>0.28653817707045998</v>
      </c>
      <c r="AC196" s="153">
        <v>0.27882385732838</v>
      </c>
      <c r="AD196" s="282">
        <v>0.25501262100783001</v>
      </c>
      <c r="AE196" s="295">
        <v>0.249745064164</v>
      </c>
      <c r="AF196" s="284">
        <v>0.26240504161361999</v>
      </c>
      <c r="AG196" s="205"/>
      <c r="AH196" s="153"/>
      <c r="AI196" s="153"/>
      <c r="AJ196" s="153"/>
      <c r="AK196" s="153"/>
      <c r="AL196" s="153"/>
      <c r="AM196" s="153"/>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3"/>
      <c r="BQ196" s="153"/>
      <c r="BR196" s="153"/>
      <c r="BS196" s="153"/>
      <c r="BT196" s="153"/>
      <c r="BU196" s="153"/>
      <c r="BV196" s="153"/>
      <c r="BW196" s="153"/>
      <c r="BX196" s="153"/>
      <c r="BY196" s="153"/>
      <c r="BZ196" s="153"/>
      <c r="CA196" s="153"/>
      <c r="CB196" s="153"/>
      <c r="CC196" s="153"/>
      <c r="CD196" s="153"/>
      <c r="CE196" s="153"/>
      <c r="CF196" s="153"/>
      <c r="CG196" s="153"/>
      <c r="CH196" s="153"/>
      <c r="CI196" s="153"/>
      <c r="CJ196" s="153"/>
      <c r="CK196" s="153"/>
      <c r="CL196" s="153"/>
      <c r="CM196" s="153"/>
      <c r="CN196" s="153"/>
      <c r="CO196" s="153"/>
      <c r="CP196" s="153"/>
      <c r="CQ196" s="153"/>
      <c r="CR196" s="153"/>
      <c r="CS196" s="153"/>
      <c r="CT196" s="153"/>
      <c r="CU196" s="153"/>
      <c r="CV196" s="153"/>
      <c r="CW196" s="153"/>
      <c r="CX196" s="153"/>
      <c r="CY196" s="153"/>
      <c r="CZ196" s="153"/>
      <c r="DA196" s="153"/>
      <c r="DB196" s="153"/>
      <c r="DC196" s="153"/>
      <c r="DD196" s="153"/>
      <c r="DE196" s="153"/>
      <c r="DF196" s="176"/>
      <c r="DG196" s="176"/>
      <c r="DH196" s="7"/>
      <c r="DI196" s="7"/>
      <c r="DJ196" s="7"/>
      <c r="DK196" s="7"/>
      <c r="DL196" s="7"/>
      <c r="DM196" s="7"/>
      <c r="DN196" s="7"/>
      <c r="DO196" s="7"/>
      <c r="DP196" s="7"/>
      <c r="DQ196" s="7"/>
      <c r="DR196" s="7"/>
      <c r="DS196" s="7"/>
      <c r="DT196" s="7"/>
      <c r="DU196" s="7"/>
    </row>
    <row r="197" spans="1:125" x14ac:dyDescent="0.25">
      <c r="A197" s="142" t="s">
        <v>70</v>
      </c>
      <c r="B197" s="143">
        <v>22593590</v>
      </c>
      <c r="C197" s="144">
        <v>4.0710489387534507E-2</v>
      </c>
      <c r="D197" s="145">
        <v>0.13450000000000004</v>
      </c>
      <c r="E197" s="163"/>
      <c r="F197" s="146"/>
      <c r="G197" s="147">
        <v>2043.7710099705091</v>
      </c>
      <c r="H197" s="147"/>
      <c r="I197" s="148"/>
      <c r="J197" s="149">
        <v>7.4915608746262005E-2</v>
      </c>
      <c r="K197" s="149">
        <v>7.4617480440909004E-2</v>
      </c>
      <c r="L197" s="149">
        <v>7.5253187499281005E-2</v>
      </c>
      <c r="M197" s="149">
        <v>7.4564252472421003E-2</v>
      </c>
      <c r="N197" s="149">
        <v>7.4422132584574002E-2</v>
      </c>
      <c r="O197" s="149">
        <v>7.4278337585104007E-2</v>
      </c>
      <c r="P197" s="149">
        <v>8.6826269554094004E-2</v>
      </c>
      <c r="Q197" s="149">
        <v>9.9788155792624997E-2</v>
      </c>
      <c r="R197" s="150">
        <v>0.11169904295947</v>
      </c>
      <c r="S197" s="150">
        <v>0.13628340774841999</v>
      </c>
      <c r="T197" s="150">
        <v>0.13308228666197</v>
      </c>
      <c r="U197" s="150">
        <v>0.13870784285273999</v>
      </c>
      <c r="V197" s="151">
        <v>0.14237582425164999</v>
      </c>
      <c r="W197" s="151">
        <v>0.16569103951062999</v>
      </c>
      <c r="X197" s="152">
        <v>0.17263639149521001</v>
      </c>
      <c r="Y197" s="152">
        <v>0.20172968247685999</v>
      </c>
      <c r="Z197" s="153">
        <v>0.24671610934982999</v>
      </c>
      <c r="AA197" s="153">
        <v>0.26483320671889998</v>
      </c>
      <c r="AB197" s="153">
        <v>0.27702018955175001</v>
      </c>
      <c r="AC197" s="153">
        <v>0.29385116405473999</v>
      </c>
      <c r="AD197" s="282">
        <v>0.29261159022959998</v>
      </c>
      <c r="AE197" s="285">
        <v>0.30823573768307</v>
      </c>
      <c r="AF197" s="284">
        <v>0.31261777711018002</v>
      </c>
      <c r="AG197" s="205"/>
      <c r="AH197" s="153"/>
      <c r="AI197" s="153"/>
      <c r="AJ197" s="153"/>
      <c r="AK197" s="153"/>
      <c r="AL197" s="153"/>
      <c r="AM197" s="153"/>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3"/>
      <c r="BQ197" s="153"/>
      <c r="BR197" s="153"/>
      <c r="BS197" s="153"/>
      <c r="BT197" s="153"/>
      <c r="BU197" s="153"/>
      <c r="BV197" s="153"/>
      <c r="BW197" s="153"/>
      <c r="BX197" s="153"/>
      <c r="BY197" s="153"/>
      <c r="BZ197" s="153"/>
      <c r="CA197" s="153"/>
      <c r="CB197" s="153"/>
      <c r="CC197" s="153"/>
      <c r="CD197" s="153"/>
      <c r="CE197" s="153"/>
      <c r="CF197" s="153"/>
      <c r="CG197" s="153"/>
      <c r="CH197" s="153"/>
      <c r="CI197" s="153"/>
      <c r="CJ197" s="153"/>
      <c r="CK197" s="153"/>
      <c r="CL197" s="153"/>
      <c r="CM197" s="153"/>
      <c r="CN197" s="153"/>
      <c r="CO197" s="153"/>
      <c r="CP197" s="153"/>
      <c r="CQ197" s="153"/>
      <c r="CR197" s="153"/>
      <c r="CS197" s="153"/>
      <c r="CT197" s="153"/>
      <c r="CU197" s="153"/>
      <c r="CV197" s="153"/>
      <c r="CW197" s="153"/>
      <c r="CX197" s="153"/>
      <c r="CY197" s="153"/>
      <c r="CZ197" s="153"/>
      <c r="DA197" s="153"/>
      <c r="DB197" s="153"/>
      <c r="DC197" s="153"/>
      <c r="DD197" s="153"/>
      <c r="DE197" s="153"/>
      <c r="DF197" s="176"/>
      <c r="DG197" s="176"/>
      <c r="DH197" s="7"/>
      <c r="DI197" s="7"/>
      <c r="DJ197" s="7"/>
      <c r="DK197" s="7"/>
      <c r="DL197" s="7"/>
      <c r="DM197" s="7"/>
      <c r="DN197" s="7"/>
      <c r="DO197" s="7"/>
      <c r="DP197" s="7"/>
      <c r="DQ197" s="7"/>
      <c r="DR197" s="7"/>
      <c r="DS197" s="7"/>
      <c r="DT197" s="7"/>
      <c r="DU197" s="7"/>
    </row>
    <row r="198" spans="1:125" x14ac:dyDescent="0.25">
      <c r="A198" s="142" t="s">
        <v>128</v>
      </c>
      <c r="B198" s="143">
        <v>4736139</v>
      </c>
      <c r="C198" s="144">
        <v>0.90751597910039516</v>
      </c>
      <c r="D198" s="145">
        <v>0.11510000000000005</v>
      </c>
      <c r="E198" s="163"/>
      <c r="F198" s="146"/>
      <c r="G198" s="147">
        <v>5061.4478377601208</v>
      </c>
      <c r="H198" s="147"/>
      <c r="I198" s="148"/>
      <c r="J198" s="149">
        <v>0.40304862095514998</v>
      </c>
      <c r="K198" s="149">
        <v>0.42397560579051002</v>
      </c>
      <c r="L198" s="149">
        <v>0.45374536070024002</v>
      </c>
      <c r="M198" s="149">
        <v>0.46004143028667999</v>
      </c>
      <c r="N198" s="149">
        <v>0.49281705079874</v>
      </c>
      <c r="O198" s="149">
        <v>0.49424133611069998</v>
      </c>
      <c r="P198" s="149">
        <v>0.53127064889436004</v>
      </c>
      <c r="Q198" s="149">
        <v>0.57281343304590004</v>
      </c>
      <c r="R198" s="150">
        <v>0.62399035068579001</v>
      </c>
      <c r="S198" s="150">
        <v>0.59383312073589001</v>
      </c>
      <c r="T198" s="150">
        <v>0.58891567076776996</v>
      </c>
      <c r="U198" s="150">
        <v>0.60702136555303998</v>
      </c>
      <c r="V198" s="151">
        <v>0.66181981092320996</v>
      </c>
      <c r="W198" s="151">
        <v>0.58458768017556995</v>
      </c>
      <c r="X198" s="152">
        <v>0.66417514650655995</v>
      </c>
      <c r="Y198" s="152">
        <v>0.65798426921432995</v>
      </c>
      <c r="Z198" s="153">
        <v>0.59258960830215002</v>
      </c>
      <c r="AA198" s="153">
        <v>0.81904149414344996</v>
      </c>
      <c r="AB198" s="153">
        <v>0.84413191724555003</v>
      </c>
      <c r="AC198" s="153">
        <v>0.88468936909149998</v>
      </c>
      <c r="AD198" s="282">
        <v>0.85043972509012</v>
      </c>
      <c r="AE198" s="295">
        <v>0.89922285096302002</v>
      </c>
      <c r="AF198" s="284">
        <v>0.91627788180508996</v>
      </c>
      <c r="AG198" s="205"/>
      <c r="AH198" s="153"/>
      <c r="AI198" s="153"/>
      <c r="AJ198" s="153"/>
      <c r="AK198" s="153"/>
      <c r="AL198" s="153"/>
      <c r="AM198" s="153"/>
      <c r="AN198" s="153"/>
      <c r="AO198" s="153"/>
      <c r="AP198" s="153"/>
      <c r="AQ198" s="153"/>
      <c r="AR198" s="153"/>
      <c r="AS198" s="153"/>
      <c r="AT198" s="153"/>
      <c r="AU198" s="153"/>
      <c r="AV198" s="153"/>
      <c r="AW198" s="153"/>
      <c r="AX198" s="153"/>
      <c r="AY198" s="153"/>
      <c r="AZ198" s="153"/>
      <c r="BA198" s="153"/>
      <c r="BB198" s="153"/>
      <c r="BC198" s="153"/>
      <c r="BD198" s="153"/>
      <c r="BE198" s="153"/>
      <c r="BF198" s="153"/>
      <c r="BG198" s="153"/>
      <c r="BH198" s="153"/>
      <c r="BI198" s="153"/>
      <c r="BJ198" s="153"/>
      <c r="BK198" s="153"/>
      <c r="BL198" s="153"/>
      <c r="BM198" s="153"/>
      <c r="BN198" s="153"/>
      <c r="BO198" s="153"/>
      <c r="BP198" s="153"/>
      <c r="BQ198" s="153"/>
      <c r="BR198" s="153"/>
      <c r="BS198" s="153"/>
      <c r="BT198" s="153"/>
      <c r="BU198" s="153"/>
      <c r="BV198" s="153"/>
      <c r="BW198" s="153"/>
      <c r="BX198" s="153"/>
      <c r="BY198" s="153"/>
      <c r="BZ198" s="153"/>
      <c r="CA198" s="153"/>
      <c r="CB198" s="153"/>
      <c r="CC198" s="153"/>
      <c r="CD198" s="153"/>
      <c r="CE198" s="153"/>
      <c r="CF198" s="153"/>
      <c r="CG198" s="153"/>
      <c r="CH198" s="153"/>
      <c r="CI198" s="153"/>
      <c r="CJ198" s="153"/>
      <c r="CK198" s="153"/>
      <c r="CL198" s="153"/>
      <c r="CM198" s="153"/>
      <c r="CN198" s="153"/>
      <c r="CO198" s="153"/>
      <c r="CP198" s="153"/>
      <c r="CQ198" s="153"/>
      <c r="CR198" s="153"/>
      <c r="CS198" s="153"/>
      <c r="CT198" s="153"/>
      <c r="CU198" s="153"/>
      <c r="CV198" s="153"/>
      <c r="CW198" s="153"/>
      <c r="CX198" s="153"/>
      <c r="CY198" s="153"/>
      <c r="CZ198" s="153"/>
      <c r="DA198" s="153"/>
      <c r="DB198" s="153"/>
      <c r="DC198" s="153"/>
      <c r="DD198" s="153"/>
      <c r="DE198" s="153"/>
      <c r="DF198" s="176"/>
      <c r="DG198" s="176"/>
      <c r="DH198" s="7"/>
      <c r="DI198" s="7"/>
      <c r="DJ198" s="7"/>
      <c r="DK198" s="7"/>
      <c r="DL198" s="7"/>
      <c r="DM198" s="7"/>
      <c r="DN198" s="7"/>
      <c r="DO198" s="7"/>
      <c r="DP198" s="7"/>
      <c r="DQ198" s="7"/>
      <c r="DR198" s="7"/>
      <c r="DS198" s="7"/>
      <c r="DT198" s="7"/>
      <c r="DU198" s="7"/>
    </row>
    <row r="199" spans="1:125" x14ac:dyDescent="0.25">
      <c r="A199" s="142" t="s">
        <v>172</v>
      </c>
      <c r="B199" s="143">
        <v>2592477</v>
      </c>
      <c r="C199" s="144">
        <v>3.5973012690564294</v>
      </c>
      <c r="D199" s="145">
        <v>0.50719999999999998</v>
      </c>
      <c r="E199" s="163"/>
      <c r="F199" s="146"/>
      <c r="G199" s="147">
        <v>10383.740831327548</v>
      </c>
      <c r="H199" s="147"/>
      <c r="I199" s="148"/>
      <c r="J199" s="149">
        <v>1.5988848412703001</v>
      </c>
      <c r="K199" s="149">
        <v>1.6765643894771001</v>
      </c>
      <c r="L199" s="149">
        <v>1.7141859938268</v>
      </c>
      <c r="M199" s="149">
        <v>1.8482595069537</v>
      </c>
      <c r="N199" s="149">
        <v>1.8650608715967001</v>
      </c>
      <c r="O199" s="149">
        <v>1.9657106304923</v>
      </c>
      <c r="P199" s="149">
        <v>1.9165415850930001</v>
      </c>
      <c r="Q199" s="149">
        <v>1.9016741748103001</v>
      </c>
      <c r="R199" s="150">
        <v>1.8881854906285001</v>
      </c>
      <c r="S199" s="150">
        <v>1.8633378498496</v>
      </c>
      <c r="T199" s="150">
        <v>2.0539701141175999</v>
      </c>
      <c r="U199" s="150">
        <v>2.0666783876346999</v>
      </c>
      <c r="V199" s="151">
        <v>2.0240736864372999</v>
      </c>
      <c r="W199" s="151">
        <v>1.8033798761155</v>
      </c>
      <c r="X199" s="152">
        <v>1.9373643600907</v>
      </c>
      <c r="Y199" s="152">
        <v>2.0077844515212</v>
      </c>
      <c r="Z199" s="153">
        <v>2.0455633867634999</v>
      </c>
      <c r="AA199" s="153">
        <v>2.0215179016520999</v>
      </c>
      <c r="AB199" s="153">
        <v>2.1665778047136999</v>
      </c>
      <c r="AC199" s="153">
        <v>2.2426718254161</v>
      </c>
      <c r="AD199" s="282">
        <v>2.1842571495049001</v>
      </c>
      <c r="AE199" s="295">
        <v>2.3003949541611002</v>
      </c>
      <c r="AF199" s="284">
        <v>2.1678962047785002</v>
      </c>
      <c r="AG199" s="205"/>
      <c r="AH199" s="153"/>
      <c r="AI199" s="153"/>
      <c r="AJ199" s="153"/>
      <c r="AK199" s="153"/>
      <c r="AL199" s="153"/>
      <c r="AM199" s="153"/>
      <c r="AN199" s="153"/>
      <c r="AO199" s="153"/>
      <c r="AP199" s="153"/>
      <c r="AQ199" s="153"/>
      <c r="AR199" s="153"/>
      <c r="AS199" s="153"/>
      <c r="AT199" s="153"/>
      <c r="AU199" s="153"/>
      <c r="AV199" s="153"/>
      <c r="AW199" s="153"/>
      <c r="AX199" s="153"/>
      <c r="AY199" s="153"/>
      <c r="AZ199" s="153"/>
      <c r="BA199" s="153"/>
      <c r="BB199" s="153"/>
      <c r="BC199" s="153"/>
      <c r="BD199" s="153"/>
      <c r="BE199" s="153"/>
      <c r="BF199" s="153"/>
      <c r="BG199" s="153"/>
      <c r="BH199" s="153"/>
      <c r="BI199" s="153"/>
      <c r="BJ199" s="153"/>
      <c r="BK199" s="153"/>
      <c r="BL199" s="153"/>
      <c r="BM199" s="153"/>
      <c r="BN199" s="153"/>
      <c r="BO199" s="153"/>
      <c r="BP199" s="153"/>
      <c r="BQ199" s="153"/>
      <c r="BR199" s="153"/>
      <c r="BS199" s="153"/>
      <c r="BT199" s="153"/>
      <c r="BU199" s="153"/>
      <c r="BV199" s="153"/>
      <c r="BW199" s="153"/>
      <c r="BX199" s="153"/>
      <c r="BY199" s="153"/>
      <c r="BZ199" s="153"/>
      <c r="CA199" s="153"/>
      <c r="CB199" s="153"/>
      <c r="CC199" s="153"/>
      <c r="CD199" s="153"/>
      <c r="CE199" s="153"/>
      <c r="CF199" s="153"/>
      <c r="CG199" s="153"/>
      <c r="CH199" s="153"/>
      <c r="CI199" s="153"/>
      <c r="CJ199" s="153"/>
      <c r="CK199" s="153"/>
      <c r="CL199" s="153"/>
      <c r="CM199" s="153"/>
      <c r="CN199" s="153"/>
      <c r="CO199" s="153"/>
      <c r="CP199" s="153"/>
      <c r="CQ199" s="153"/>
      <c r="CR199" s="153"/>
      <c r="CS199" s="153"/>
      <c r="CT199" s="153"/>
      <c r="CU199" s="153"/>
      <c r="CV199" s="153"/>
      <c r="CW199" s="153"/>
      <c r="CX199" s="153"/>
      <c r="CY199" s="153"/>
      <c r="CZ199" s="153"/>
      <c r="DA199" s="153"/>
      <c r="DB199" s="153"/>
      <c r="DC199" s="153"/>
      <c r="DD199" s="153"/>
      <c r="DE199" s="153"/>
      <c r="DF199" s="176"/>
      <c r="DG199" s="176"/>
      <c r="DH199" s="7"/>
      <c r="DI199" s="7"/>
      <c r="DJ199" s="7"/>
      <c r="DK199" s="7"/>
      <c r="DL199" s="7"/>
      <c r="DM199" s="7"/>
      <c r="DN199" s="7"/>
      <c r="DO199" s="7"/>
      <c r="DP199" s="7"/>
      <c r="DQ199" s="7"/>
      <c r="DR199" s="7"/>
      <c r="DS199" s="7"/>
      <c r="DT199" s="7"/>
      <c r="DU199" s="7"/>
    </row>
    <row r="200" spans="1:125" x14ac:dyDescent="0.25">
      <c r="A200" s="142" t="s">
        <v>77</v>
      </c>
      <c r="B200" s="143">
        <v>32969518</v>
      </c>
      <c r="C200" s="144">
        <v>7.9325924490976502E-2</v>
      </c>
      <c r="D200" s="145">
        <v>0.33950000000000002</v>
      </c>
      <c r="E200" s="163"/>
      <c r="F200" s="146"/>
      <c r="G200" s="147">
        <v>1122.119698554493</v>
      </c>
      <c r="H200" s="147"/>
      <c r="I200" s="148"/>
      <c r="J200" s="149">
        <v>8.6942004739698001E-2</v>
      </c>
      <c r="K200" s="149">
        <v>0.10201809829137</v>
      </c>
      <c r="L200" s="149">
        <v>0.10382293899419</v>
      </c>
      <c r="M200" s="149">
        <v>0.12808244045104</v>
      </c>
      <c r="N200" s="149">
        <v>0.13686338011585999</v>
      </c>
      <c r="O200" s="149">
        <v>0.12739646251572001</v>
      </c>
      <c r="P200" s="149">
        <v>0.13118780579674</v>
      </c>
      <c r="Q200" s="149">
        <v>0.14618528474984999</v>
      </c>
      <c r="R200" s="150">
        <v>0.13783265502462</v>
      </c>
      <c r="S200" s="150">
        <v>0.14464494738469</v>
      </c>
      <c r="T200" s="150">
        <v>0.14889376912164001</v>
      </c>
      <c r="U200" s="150">
        <v>0.17038512416081</v>
      </c>
      <c r="V200" s="151">
        <v>0.18309957908189001</v>
      </c>
      <c r="W200" s="151">
        <v>0.19356642791216999</v>
      </c>
      <c r="X200" s="152">
        <v>0.21277811395192001</v>
      </c>
      <c r="Y200" s="152">
        <v>0.23054024474383</v>
      </c>
      <c r="Z200" s="153">
        <v>0.28898164416887001</v>
      </c>
      <c r="AA200" s="153">
        <v>0.28014150329199</v>
      </c>
      <c r="AB200" s="153">
        <v>0.26382100855350998</v>
      </c>
      <c r="AC200" s="153">
        <v>0.27469998724170003</v>
      </c>
      <c r="AD200" s="282">
        <v>0.24698308500304</v>
      </c>
      <c r="AE200" s="295">
        <v>0.27021993246131998</v>
      </c>
      <c r="AF200" s="284">
        <v>0.29347036223998002</v>
      </c>
      <c r="AG200" s="205"/>
      <c r="AH200" s="153"/>
      <c r="AI200" s="153"/>
      <c r="AJ200" s="153"/>
      <c r="AK200" s="153"/>
      <c r="AL200" s="153"/>
      <c r="AM200" s="153"/>
      <c r="AN200" s="153"/>
      <c r="AO200" s="153"/>
      <c r="AP200" s="153"/>
      <c r="AQ200" s="153"/>
      <c r="AR200" s="153"/>
      <c r="AS200" s="153"/>
      <c r="AT200" s="153"/>
      <c r="AU200" s="153"/>
      <c r="AV200" s="153"/>
      <c r="AW200" s="153"/>
      <c r="AX200" s="153"/>
      <c r="AY200" s="153"/>
      <c r="AZ200" s="153"/>
      <c r="BA200" s="153"/>
      <c r="BB200" s="153"/>
      <c r="BC200" s="153"/>
      <c r="BD200" s="153"/>
      <c r="BE200" s="153"/>
      <c r="BF200" s="153"/>
      <c r="BG200" s="153"/>
      <c r="BH200" s="153"/>
      <c r="BI200" s="153"/>
      <c r="BJ200" s="153"/>
      <c r="BK200" s="153"/>
      <c r="BL200" s="153"/>
      <c r="BM200" s="153"/>
      <c r="BN200" s="153"/>
      <c r="BO200" s="153"/>
      <c r="BP200" s="153"/>
      <c r="BQ200" s="153"/>
      <c r="BR200" s="153"/>
      <c r="BS200" s="153"/>
      <c r="BT200" s="153"/>
      <c r="BU200" s="153"/>
      <c r="BV200" s="153"/>
      <c r="BW200" s="153"/>
      <c r="BX200" s="153"/>
      <c r="BY200" s="153"/>
      <c r="BZ200" s="153"/>
      <c r="CA200" s="153"/>
      <c r="CB200" s="153"/>
      <c r="CC200" s="153"/>
      <c r="CD200" s="153"/>
      <c r="CE200" s="153"/>
      <c r="CF200" s="153"/>
      <c r="CG200" s="153"/>
      <c r="CH200" s="153"/>
      <c r="CI200" s="153"/>
      <c r="CJ200" s="153"/>
      <c r="CK200" s="153"/>
      <c r="CL200" s="153"/>
      <c r="CM200" s="153"/>
      <c r="CN200" s="153"/>
      <c r="CO200" s="153"/>
      <c r="CP200" s="153"/>
      <c r="CQ200" s="153"/>
      <c r="CR200" s="153"/>
      <c r="CS200" s="153"/>
      <c r="CT200" s="153"/>
      <c r="CU200" s="153"/>
      <c r="CV200" s="153"/>
      <c r="CW200" s="153"/>
      <c r="CX200" s="153"/>
      <c r="CY200" s="153"/>
      <c r="CZ200" s="153"/>
      <c r="DA200" s="153"/>
      <c r="DB200" s="153"/>
      <c r="DC200" s="153"/>
      <c r="DD200" s="153"/>
      <c r="DE200" s="153"/>
      <c r="DF200" s="176"/>
      <c r="DG200" s="176"/>
      <c r="DH200" s="7"/>
      <c r="DI200" s="7"/>
      <c r="DJ200" s="7"/>
      <c r="DK200" s="7"/>
      <c r="DL200" s="7"/>
      <c r="DM200" s="7"/>
      <c r="DN200" s="7"/>
      <c r="DO200" s="7"/>
      <c r="DP200" s="7"/>
      <c r="DQ200" s="7"/>
      <c r="DR200" s="7"/>
      <c r="DS200" s="7"/>
      <c r="DT200" s="7"/>
      <c r="DU200" s="7"/>
    </row>
    <row r="201" spans="1:125" x14ac:dyDescent="0.25">
      <c r="A201" s="142" t="s">
        <v>90</v>
      </c>
      <c r="B201" s="143">
        <v>54179306</v>
      </c>
      <c r="C201" s="144">
        <v>0.14985479609989899</v>
      </c>
      <c r="D201" s="145">
        <v>0.20260000000000006</v>
      </c>
      <c r="E201" s="146"/>
      <c r="F201" s="146"/>
      <c r="G201" s="147">
        <v>3501.4368057626161</v>
      </c>
      <c r="H201" s="147"/>
      <c r="I201" s="148"/>
      <c r="J201" s="149">
        <v>0.21780622465895</v>
      </c>
      <c r="K201" s="149">
        <v>0.18812948403085</v>
      </c>
      <c r="L201" s="149">
        <v>0.18759225003614</v>
      </c>
      <c r="M201" s="149">
        <v>0.23013649368044001</v>
      </c>
      <c r="N201" s="149">
        <v>0.22119431821978</v>
      </c>
      <c r="O201" s="149">
        <v>0.23193379845567999</v>
      </c>
      <c r="P201" s="149">
        <v>0.21409625993291001</v>
      </c>
      <c r="Q201" s="149">
        <v>0.22212629858634</v>
      </c>
      <c r="R201" s="150">
        <v>0.16890468034160999</v>
      </c>
      <c r="S201" s="150">
        <v>0.15636072567272999</v>
      </c>
      <c r="T201" s="150">
        <v>0.17207102602697</v>
      </c>
      <c r="U201" s="150">
        <v>0.18147961509114999</v>
      </c>
      <c r="V201" s="151">
        <v>0.24630912031152</v>
      </c>
      <c r="W201" s="151">
        <v>0.27576089150335997</v>
      </c>
      <c r="X201" s="152">
        <v>0.34165431107535998</v>
      </c>
      <c r="Y201" s="152">
        <v>0.37657523284640998</v>
      </c>
      <c r="Z201" s="153">
        <v>0.43430253825816001</v>
      </c>
      <c r="AA201" s="153">
        <v>0.63209847261227003</v>
      </c>
      <c r="AB201" s="153">
        <v>0.63749802163042002</v>
      </c>
      <c r="AC201" s="153">
        <v>0.65219566658778005</v>
      </c>
      <c r="AD201" s="282">
        <v>0.65300229881547001</v>
      </c>
      <c r="AE201" s="295">
        <v>0.67170243726971002</v>
      </c>
      <c r="AF201" s="284">
        <v>0.67111784025716004</v>
      </c>
      <c r="AG201" s="205"/>
      <c r="AH201" s="153"/>
      <c r="AI201" s="153"/>
      <c r="AJ201" s="153"/>
      <c r="AK201" s="153"/>
      <c r="AL201" s="153"/>
      <c r="AM201" s="153"/>
      <c r="AN201" s="153"/>
      <c r="AO201" s="153"/>
      <c r="AP201" s="153"/>
      <c r="AQ201" s="153"/>
      <c r="AR201" s="153"/>
      <c r="AS201" s="153"/>
      <c r="AT201" s="153"/>
      <c r="AU201" s="153"/>
      <c r="AV201" s="153"/>
      <c r="AW201" s="153"/>
      <c r="AX201" s="153"/>
      <c r="AY201" s="153"/>
      <c r="AZ201" s="153"/>
      <c r="BA201" s="153"/>
      <c r="BB201" s="153"/>
      <c r="BC201" s="153"/>
      <c r="BD201" s="153"/>
      <c r="BE201" s="153"/>
      <c r="BF201" s="153"/>
      <c r="BG201" s="153"/>
      <c r="BH201" s="153"/>
      <c r="BI201" s="153"/>
      <c r="BJ201" s="153"/>
      <c r="BK201" s="153"/>
      <c r="BL201" s="153"/>
      <c r="BM201" s="153"/>
      <c r="BN201" s="153"/>
      <c r="BO201" s="153"/>
      <c r="BP201" s="153"/>
      <c r="BQ201" s="153"/>
      <c r="BR201" s="153"/>
      <c r="BS201" s="153"/>
      <c r="BT201" s="153"/>
      <c r="BU201" s="153"/>
      <c r="BV201" s="153"/>
      <c r="BW201" s="153"/>
      <c r="BX201" s="153"/>
      <c r="BY201" s="153"/>
      <c r="BZ201" s="153"/>
      <c r="CA201" s="153"/>
      <c r="CB201" s="153"/>
      <c r="CC201" s="153"/>
      <c r="CD201" s="153"/>
      <c r="CE201" s="153"/>
      <c r="CF201" s="153"/>
      <c r="CG201" s="153"/>
      <c r="CH201" s="153"/>
      <c r="CI201" s="153"/>
      <c r="CJ201" s="153"/>
      <c r="CK201" s="153"/>
      <c r="CL201" s="153"/>
      <c r="CM201" s="153"/>
      <c r="CN201" s="153"/>
      <c r="CO201" s="153"/>
      <c r="CP201" s="153"/>
      <c r="CQ201" s="153"/>
      <c r="CR201" s="153"/>
      <c r="CS201" s="153"/>
      <c r="CT201" s="153"/>
      <c r="CU201" s="153"/>
      <c r="CV201" s="153"/>
      <c r="CW201" s="153"/>
      <c r="CX201" s="153"/>
      <c r="CY201" s="153"/>
      <c r="CZ201" s="153"/>
      <c r="DA201" s="153"/>
      <c r="DB201" s="153"/>
      <c r="DC201" s="153"/>
      <c r="DD201" s="153"/>
      <c r="DE201" s="153"/>
      <c r="DF201" s="176"/>
      <c r="DG201" s="176"/>
      <c r="DH201" s="7"/>
      <c r="DI201" s="7"/>
      <c r="DJ201" s="7"/>
      <c r="DK201" s="7"/>
      <c r="DL201" s="7"/>
      <c r="DM201" s="7"/>
      <c r="DN201" s="7"/>
      <c r="DO201" s="7"/>
      <c r="DP201" s="7"/>
      <c r="DQ201" s="7"/>
      <c r="DR201" s="7"/>
      <c r="DS201" s="7"/>
      <c r="DT201" s="7"/>
      <c r="DU201" s="7"/>
    </row>
    <row r="202" spans="1:125" x14ac:dyDescent="0.25">
      <c r="A202" s="142" t="s">
        <v>132</v>
      </c>
      <c r="B202" s="143">
        <v>2567012</v>
      </c>
      <c r="C202" s="144">
        <v>1.0007142680527639</v>
      </c>
      <c r="D202" s="145">
        <v>0.22969999999999999</v>
      </c>
      <c r="E202" s="163"/>
      <c r="F202" s="146"/>
      <c r="G202" s="147">
        <v>9201.2499440932952</v>
      </c>
      <c r="H202" s="147"/>
      <c r="I202" s="148"/>
      <c r="J202" s="149">
        <v>1.0259360822975001</v>
      </c>
      <c r="K202" s="149">
        <v>1.2752532273704</v>
      </c>
      <c r="L202" s="149">
        <v>1.089520981031</v>
      </c>
      <c r="M202" s="149">
        <v>1.1549657059239999</v>
      </c>
      <c r="N202" s="149">
        <v>1.2103472164918001</v>
      </c>
      <c r="O202" s="149">
        <v>1.2753955419728999</v>
      </c>
      <c r="P202" s="149">
        <v>1.2432565813029</v>
      </c>
      <c r="Q202" s="149">
        <v>1.2645784580732</v>
      </c>
      <c r="R202" s="150">
        <v>1.4295581093981</v>
      </c>
      <c r="S202" s="150">
        <v>1.4420334335830001</v>
      </c>
      <c r="T202" s="150">
        <v>1.4651727736380999</v>
      </c>
      <c r="U202" s="150">
        <v>1.5222084262585001</v>
      </c>
      <c r="V202" s="151">
        <v>1.5682456374414</v>
      </c>
      <c r="W202" s="151">
        <v>1.6366617553934</v>
      </c>
      <c r="X202" s="152">
        <v>1.6599922686344</v>
      </c>
      <c r="Y202" s="152">
        <v>1.7045369133910999</v>
      </c>
      <c r="Z202" s="153">
        <v>1.7172642774858999</v>
      </c>
      <c r="AA202" s="153">
        <v>1.651797063574</v>
      </c>
      <c r="AB202" s="153">
        <v>1.6285769812752999</v>
      </c>
      <c r="AC202" s="153">
        <v>1.602902196302</v>
      </c>
      <c r="AD202" s="282">
        <v>1.431315571981</v>
      </c>
      <c r="AE202" s="295">
        <v>1.4265583799673001</v>
      </c>
      <c r="AF202" s="284">
        <v>1.5280931532098001</v>
      </c>
      <c r="AG202" s="205"/>
      <c r="AH202" s="153"/>
      <c r="AI202" s="153"/>
      <c r="AJ202" s="153"/>
      <c r="AK202" s="153"/>
      <c r="AL202" s="153"/>
      <c r="AM202" s="153"/>
      <c r="AN202" s="153"/>
      <c r="AO202" s="153"/>
      <c r="AP202" s="153"/>
      <c r="AQ202" s="153"/>
      <c r="AR202" s="153"/>
      <c r="AS202" s="153"/>
      <c r="AT202" s="153"/>
      <c r="AU202" s="153"/>
      <c r="AV202" s="153"/>
      <c r="AW202" s="153"/>
      <c r="AX202" s="153"/>
      <c r="AY202" s="153"/>
      <c r="AZ202" s="153"/>
      <c r="BA202" s="153"/>
      <c r="BB202" s="153"/>
      <c r="BC202" s="153"/>
      <c r="BD202" s="153"/>
      <c r="BE202" s="153"/>
      <c r="BF202" s="153"/>
      <c r="BG202" s="153"/>
      <c r="BH202" s="153"/>
      <c r="BI202" s="153"/>
      <c r="BJ202" s="153"/>
      <c r="BK202" s="153"/>
      <c r="BL202" s="153"/>
      <c r="BM202" s="153"/>
      <c r="BN202" s="153"/>
      <c r="BO202" s="153"/>
      <c r="BP202" s="153"/>
      <c r="BQ202" s="153"/>
      <c r="BR202" s="153"/>
      <c r="BS202" s="153"/>
      <c r="BT202" s="153"/>
      <c r="BU202" s="153"/>
      <c r="BV202" s="153"/>
      <c r="BW202" s="153"/>
      <c r="BX202" s="153"/>
      <c r="BY202" s="153"/>
      <c r="BZ202" s="153"/>
      <c r="CA202" s="153"/>
      <c r="CB202" s="153"/>
      <c r="CC202" s="153"/>
      <c r="CD202" s="153"/>
      <c r="CE202" s="153"/>
      <c r="CF202" s="153"/>
      <c r="CG202" s="153"/>
      <c r="CH202" s="153"/>
      <c r="CI202" s="153"/>
      <c r="CJ202" s="153"/>
      <c r="CK202" s="153"/>
      <c r="CL202" s="153"/>
      <c r="CM202" s="153"/>
      <c r="CN202" s="153"/>
      <c r="CO202" s="153"/>
      <c r="CP202" s="153"/>
      <c r="CQ202" s="153"/>
      <c r="CR202" s="153"/>
      <c r="CS202" s="153"/>
      <c r="CT202" s="153"/>
      <c r="CU202" s="153"/>
      <c r="CV202" s="153"/>
      <c r="CW202" s="153"/>
      <c r="CX202" s="153"/>
      <c r="CY202" s="153"/>
      <c r="CZ202" s="153"/>
      <c r="DA202" s="153"/>
      <c r="DB202" s="153"/>
      <c r="DC202" s="153"/>
      <c r="DD202" s="153"/>
      <c r="DE202" s="153"/>
      <c r="DF202" s="176"/>
      <c r="DG202" s="176"/>
      <c r="DH202" s="7"/>
      <c r="DI202" s="7"/>
      <c r="DJ202" s="7"/>
      <c r="DK202" s="7"/>
      <c r="DL202" s="7"/>
      <c r="DM202" s="7"/>
      <c r="DN202" s="7"/>
      <c r="DO202" s="7"/>
      <c r="DP202" s="7"/>
      <c r="DQ202" s="7"/>
      <c r="DR202" s="7"/>
      <c r="DS202" s="7"/>
      <c r="DT202" s="7"/>
      <c r="DU202" s="7"/>
    </row>
    <row r="203" spans="1:125" x14ac:dyDescent="0.25">
      <c r="A203" s="142" t="s">
        <v>81</v>
      </c>
      <c r="B203" s="143">
        <v>30547580</v>
      </c>
      <c r="C203" s="144">
        <v>9.2621027357185803E-2</v>
      </c>
      <c r="D203" s="145">
        <v>0.23519999999999996</v>
      </c>
      <c r="E203" s="163"/>
      <c r="F203" s="146"/>
      <c r="G203" s="147">
        <v>3226.5136716571214</v>
      </c>
      <c r="H203" s="147"/>
      <c r="I203" s="148"/>
      <c r="J203" s="149">
        <v>0.14402585567890999</v>
      </c>
      <c r="K203" s="149">
        <v>0.15127397699024001</v>
      </c>
      <c r="L203" s="149">
        <v>0.12148080208841</v>
      </c>
      <c r="M203" s="149">
        <v>0.13578797432629999</v>
      </c>
      <c r="N203" s="149">
        <v>0.11564466581217001</v>
      </c>
      <c r="O203" s="149">
        <v>0.12775991474817</v>
      </c>
      <c r="P203" s="149">
        <v>0.10455937313381999</v>
      </c>
      <c r="Q203" s="149">
        <v>0.10649978490673</v>
      </c>
      <c r="R203" s="150">
        <v>0.11653558201904</v>
      </c>
      <c r="S203" s="150">
        <v>0.15196771359395</v>
      </c>
      <c r="T203" s="150">
        <v>0.17705572026440999</v>
      </c>
      <c r="U203" s="150">
        <v>0.19615574450975001</v>
      </c>
      <c r="V203" s="151">
        <v>0.22543182006953999</v>
      </c>
      <c r="W203" s="151">
        <v>0.22465129641184001</v>
      </c>
      <c r="X203" s="152">
        <v>0.25741444324433999</v>
      </c>
      <c r="Y203" s="152">
        <v>0.25644521917222002</v>
      </c>
      <c r="Z203" s="153">
        <v>0.37483445427311002</v>
      </c>
      <c r="AA203" s="153">
        <v>0.45623522804744998</v>
      </c>
      <c r="AB203" s="153">
        <v>0.51581333843956001</v>
      </c>
      <c r="AC203" s="153">
        <v>0.46382321419630002</v>
      </c>
      <c r="AD203" s="282">
        <v>0.49478448741777997</v>
      </c>
      <c r="AE203" s="295">
        <v>0.5148999760213</v>
      </c>
      <c r="AF203" s="284">
        <v>0.51294091783927998</v>
      </c>
      <c r="AG203" s="205"/>
      <c r="AH203" s="153"/>
      <c r="AI203" s="153"/>
      <c r="AJ203" s="153"/>
      <c r="AK203" s="153"/>
      <c r="AL203" s="153"/>
      <c r="AM203" s="153"/>
      <c r="AN203" s="153"/>
      <c r="AO203" s="153"/>
      <c r="AP203" s="153"/>
      <c r="AQ203" s="153"/>
      <c r="AR203" s="153"/>
      <c r="AS203" s="153"/>
      <c r="AT203" s="153"/>
      <c r="AU203" s="153"/>
      <c r="AV203" s="153"/>
      <c r="AW203" s="153"/>
      <c r="AX203" s="153"/>
      <c r="AY203" s="153"/>
      <c r="AZ203" s="153"/>
      <c r="BA203" s="153"/>
      <c r="BB203" s="153"/>
      <c r="BC203" s="153"/>
      <c r="BD203" s="153"/>
      <c r="BE203" s="153"/>
      <c r="BF203" s="153"/>
      <c r="BG203" s="153"/>
      <c r="BH203" s="153"/>
      <c r="BI203" s="153"/>
      <c r="BJ203" s="153"/>
      <c r="BK203" s="153"/>
      <c r="BL203" s="153"/>
      <c r="BM203" s="153"/>
      <c r="BN203" s="153"/>
      <c r="BO203" s="153"/>
      <c r="BP203" s="153"/>
      <c r="BQ203" s="153"/>
      <c r="BR203" s="153"/>
      <c r="BS203" s="153"/>
      <c r="BT203" s="153"/>
      <c r="BU203" s="153"/>
      <c r="BV203" s="153"/>
      <c r="BW203" s="153"/>
      <c r="BX203" s="153"/>
      <c r="BY203" s="153"/>
      <c r="BZ203" s="153"/>
      <c r="CA203" s="153"/>
      <c r="CB203" s="153"/>
      <c r="CC203" s="153"/>
      <c r="CD203" s="153"/>
      <c r="CE203" s="153"/>
      <c r="CF203" s="153"/>
      <c r="CG203" s="153"/>
      <c r="CH203" s="153"/>
      <c r="CI203" s="153"/>
      <c r="CJ203" s="153"/>
      <c r="CK203" s="153"/>
      <c r="CL203" s="153"/>
      <c r="CM203" s="153"/>
      <c r="CN203" s="153"/>
      <c r="CO203" s="153"/>
      <c r="CP203" s="153"/>
      <c r="CQ203" s="153"/>
      <c r="CR203" s="153"/>
      <c r="CS203" s="153"/>
      <c r="CT203" s="153"/>
      <c r="CU203" s="153"/>
      <c r="CV203" s="153"/>
      <c r="CW203" s="153"/>
      <c r="CX203" s="153"/>
      <c r="CY203" s="153"/>
      <c r="CZ203" s="153"/>
      <c r="DA203" s="153"/>
      <c r="DB203" s="153"/>
      <c r="DC203" s="153"/>
      <c r="DD203" s="153"/>
      <c r="DE203" s="153"/>
      <c r="DF203" s="176"/>
      <c r="DG203" s="176"/>
      <c r="DH203" s="7"/>
      <c r="DI203" s="7"/>
      <c r="DJ203" s="7"/>
      <c r="DK203" s="7"/>
      <c r="DL203" s="7"/>
      <c r="DM203" s="7"/>
      <c r="DN203" s="7"/>
      <c r="DO203" s="7"/>
      <c r="DP203" s="7"/>
      <c r="DQ203" s="7"/>
      <c r="DR203" s="7"/>
      <c r="DS203" s="7"/>
      <c r="DT203" s="7"/>
      <c r="DU203" s="7"/>
    </row>
    <row r="204" spans="1:125" x14ac:dyDescent="0.25">
      <c r="A204" s="142" t="s">
        <v>87</v>
      </c>
      <c r="B204" s="143">
        <v>26207977</v>
      </c>
      <c r="C204" s="144">
        <v>6.6950904650931398E-2</v>
      </c>
      <c r="D204" s="145">
        <v>0.15519999999999995</v>
      </c>
      <c r="E204" s="163"/>
      <c r="F204" s="146"/>
      <c r="G204" s="147">
        <v>1115.6471328679013</v>
      </c>
      <c r="H204" s="147"/>
      <c r="I204" s="148"/>
      <c r="J204" s="149">
        <v>6.1237149502230998E-2</v>
      </c>
      <c r="K204" s="149">
        <v>5.9470373204822999E-2</v>
      </c>
      <c r="L204" s="149">
        <v>5.9577502169188001E-2</v>
      </c>
      <c r="M204" s="149">
        <v>6.2452820709688002E-2</v>
      </c>
      <c r="N204" s="149">
        <v>6.2959646356247997E-2</v>
      </c>
      <c r="O204" s="149">
        <v>5.8189983766614002E-2</v>
      </c>
      <c r="P204" s="149">
        <v>5.6511914809916998E-2</v>
      </c>
      <c r="Q204" s="149">
        <v>5.8918242667754001E-2</v>
      </c>
      <c r="R204" s="150">
        <v>5.9565897678365003E-2</v>
      </c>
      <c r="S204" s="150">
        <v>7.1324516064897994E-2</v>
      </c>
      <c r="T204" s="150">
        <v>8.7198005766853007E-2</v>
      </c>
      <c r="U204" s="150">
        <v>8.5024134095507006E-2</v>
      </c>
      <c r="V204" s="151">
        <v>0.11516894891824001</v>
      </c>
      <c r="W204" s="151">
        <v>0.10980006855516</v>
      </c>
      <c r="X204" s="152">
        <v>0.11490464895581</v>
      </c>
      <c r="Y204" s="152">
        <v>0.10842648064657</v>
      </c>
      <c r="Z204" s="153">
        <v>0.10396904069457</v>
      </c>
      <c r="AA204" s="153">
        <v>9.1693671221149006E-2</v>
      </c>
      <c r="AB204" s="153">
        <v>9.2355528477473997E-2</v>
      </c>
      <c r="AC204" s="153">
        <v>0.100076752119</v>
      </c>
      <c r="AD204" s="282">
        <v>9.8697826079609002E-2</v>
      </c>
      <c r="AE204" s="295">
        <v>0.10264380974954</v>
      </c>
      <c r="AF204" s="284">
        <v>0.10138506512063</v>
      </c>
      <c r="AG204" s="205"/>
      <c r="AH204" s="153"/>
      <c r="AI204" s="153"/>
      <c r="AJ204" s="153"/>
      <c r="AK204" s="153"/>
      <c r="AL204" s="153"/>
      <c r="AM204" s="153"/>
      <c r="AN204" s="153"/>
      <c r="AO204" s="153"/>
      <c r="AP204" s="153"/>
      <c r="AQ204" s="153"/>
      <c r="AR204" s="153"/>
      <c r="AS204" s="153"/>
      <c r="AT204" s="153"/>
      <c r="AU204" s="153"/>
      <c r="AV204" s="153"/>
      <c r="AW204" s="153"/>
      <c r="AX204" s="153"/>
      <c r="AY204" s="153"/>
      <c r="AZ204" s="153"/>
      <c r="BA204" s="153"/>
      <c r="BB204" s="153"/>
      <c r="BC204" s="153"/>
      <c r="BD204" s="153"/>
      <c r="BE204" s="153"/>
      <c r="BF204" s="153"/>
      <c r="BG204" s="153"/>
      <c r="BH204" s="153"/>
      <c r="BI204" s="153"/>
      <c r="BJ204" s="153"/>
      <c r="BK204" s="153"/>
      <c r="BL204" s="153"/>
      <c r="BM204" s="153"/>
      <c r="BN204" s="153"/>
      <c r="BO204" s="153"/>
      <c r="BP204" s="153"/>
      <c r="BQ204" s="153"/>
      <c r="BR204" s="153"/>
      <c r="BS204" s="153"/>
      <c r="BT204" s="153"/>
      <c r="BU204" s="153"/>
      <c r="BV204" s="153"/>
      <c r="BW204" s="153"/>
      <c r="BX204" s="153"/>
      <c r="BY204" s="153"/>
      <c r="BZ204" s="153"/>
      <c r="CA204" s="153"/>
      <c r="CB204" s="153"/>
      <c r="CC204" s="153"/>
      <c r="CD204" s="153"/>
      <c r="CE204" s="153"/>
      <c r="CF204" s="153"/>
      <c r="CG204" s="153"/>
      <c r="CH204" s="153"/>
      <c r="CI204" s="153"/>
      <c r="CJ204" s="153"/>
      <c r="CK204" s="153"/>
      <c r="CL204" s="153"/>
      <c r="CM204" s="153"/>
      <c r="CN204" s="153"/>
      <c r="CO204" s="153"/>
      <c r="CP204" s="153"/>
      <c r="CQ204" s="153"/>
      <c r="CR204" s="153"/>
      <c r="CS204" s="153"/>
      <c r="CT204" s="153"/>
      <c r="CU204" s="153"/>
      <c r="CV204" s="153"/>
      <c r="CW204" s="153"/>
      <c r="CX204" s="153"/>
      <c r="CY204" s="153"/>
      <c r="CZ204" s="153"/>
      <c r="DA204" s="153"/>
      <c r="DB204" s="153"/>
      <c r="DC204" s="153"/>
      <c r="DD204" s="153"/>
      <c r="DE204" s="153"/>
      <c r="DF204" s="176"/>
      <c r="DG204" s="176"/>
      <c r="DH204" s="7"/>
      <c r="DI204" s="7"/>
      <c r="DJ204" s="7"/>
      <c r="DK204" s="7"/>
      <c r="DL204" s="7"/>
      <c r="DM204" s="7"/>
      <c r="DN204" s="7"/>
      <c r="DO204" s="7"/>
      <c r="DP204" s="7"/>
      <c r="DQ204" s="7"/>
      <c r="DR204" s="7"/>
      <c r="DS204" s="7"/>
      <c r="DT204" s="7"/>
      <c r="DU204" s="7"/>
    </row>
    <row r="205" spans="1:125" x14ac:dyDescent="0.25">
      <c r="A205" s="142" t="s">
        <v>123</v>
      </c>
      <c r="B205" s="143">
        <v>218541212</v>
      </c>
      <c r="C205" s="144">
        <v>0.82412557667966913</v>
      </c>
      <c r="D205" s="145">
        <v>0.54139999999999999</v>
      </c>
      <c r="E205" s="163"/>
      <c r="F205" s="146"/>
      <c r="G205" s="147">
        <v>4698.1636561212326</v>
      </c>
      <c r="H205" s="147">
        <v>5</v>
      </c>
      <c r="I205" s="148"/>
      <c r="J205" s="149">
        <v>0.81303319413582997</v>
      </c>
      <c r="K205" s="149">
        <v>0.83807847540775005</v>
      </c>
      <c r="L205" s="149">
        <v>0.73933471069109002</v>
      </c>
      <c r="M205" s="149">
        <v>0.80179484915455002</v>
      </c>
      <c r="N205" s="149">
        <v>0.75350668732174997</v>
      </c>
      <c r="O205" s="149">
        <v>0.71985421442122999</v>
      </c>
      <c r="P205" s="149">
        <v>0.63208466071798997</v>
      </c>
      <c r="Q205" s="149">
        <v>0.56291663105428003</v>
      </c>
      <c r="R205" s="150">
        <v>0.58792488444022994</v>
      </c>
      <c r="S205" s="150">
        <v>0.50539293155239995</v>
      </c>
      <c r="T205" s="150">
        <v>0.57469511414885999</v>
      </c>
      <c r="U205" s="150">
        <v>0.61645616067528997</v>
      </c>
      <c r="V205" s="151">
        <v>0.58271572050997</v>
      </c>
      <c r="W205" s="151">
        <v>0.63868776634434998</v>
      </c>
      <c r="X205" s="152">
        <v>0.65821489117196996</v>
      </c>
      <c r="Y205" s="152">
        <v>0.60452357409919</v>
      </c>
      <c r="Z205" s="153">
        <v>0.61023064408931005</v>
      </c>
      <c r="AA205" s="153">
        <v>0.59091060465796996</v>
      </c>
      <c r="AB205" s="153">
        <v>0.60211510002590996</v>
      </c>
      <c r="AC205" s="153">
        <v>0.61357469163158995</v>
      </c>
      <c r="AD205" s="282">
        <v>0.56304546407219003</v>
      </c>
      <c r="AE205" s="295">
        <v>0.58257308959564003</v>
      </c>
      <c r="AF205" s="284">
        <v>0.56607701038267999</v>
      </c>
      <c r="AG205" s="205"/>
      <c r="AH205" s="153"/>
      <c r="AI205" s="153"/>
      <c r="AJ205" s="153"/>
      <c r="AK205" s="153"/>
      <c r="AL205" s="153"/>
      <c r="AM205" s="153"/>
      <c r="AN205" s="153"/>
      <c r="AO205" s="153"/>
      <c r="AP205" s="153"/>
      <c r="AQ205" s="153"/>
      <c r="AR205" s="153"/>
      <c r="AS205" s="153"/>
      <c r="AT205" s="153"/>
      <c r="AU205" s="153"/>
      <c r="AV205" s="153"/>
      <c r="AW205" s="153"/>
      <c r="AX205" s="153"/>
      <c r="AY205" s="153"/>
      <c r="AZ205" s="153"/>
      <c r="BA205" s="153"/>
      <c r="BB205" s="153"/>
      <c r="BC205" s="153"/>
      <c r="BD205" s="153"/>
      <c r="BE205" s="153"/>
      <c r="BF205" s="153"/>
      <c r="BG205" s="153"/>
      <c r="BH205" s="153"/>
      <c r="BI205" s="153"/>
      <c r="BJ205" s="153"/>
      <c r="BK205" s="153"/>
      <c r="BL205" s="153"/>
      <c r="BM205" s="153"/>
      <c r="BN205" s="153"/>
      <c r="BO205" s="153"/>
      <c r="BP205" s="153"/>
      <c r="BQ205" s="153"/>
      <c r="BR205" s="153"/>
      <c r="BS205" s="153"/>
      <c r="BT205" s="153"/>
      <c r="BU205" s="153"/>
      <c r="BV205" s="153"/>
      <c r="BW205" s="153"/>
      <c r="BX205" s="153"/>
      <c r="BY205" s="153"/>
      <c r="BZ205" s="153"/>
      <c r="CA205" s="153"/>
      <c r="CB205" s="153"/>
      <c r="CC205" s="153"/>
      <c r="CD205" s="153"/>
      <c r="CE205" s="153"/>
      <c r="CF205" s="153"/>
      <c r="CG205" s="153"/>
      <c r="CH205" s="153"/>
      <c r="CI205" s="153"/>
      <c r="CJ205" s="153"/>
      <c r="CK205" s="153"/>
      <c r="CL205" s="153"/>
      <c r="CM205" s="153"/>
      <c r="CN205" s="153"/>
      <c r="CO205" s="153"/>
      <c r="CP205" s="153"/>
      <c r="CQ205" s="153"/>
      <c r="CR205" s="153"/>
      <c r="CS205" s="153"/>
      <c r="CT205" s="153"/>
      <c r="CU205" s="153"/>
      <c r="CV205" s="153"/>
      <c r="CW205" s="153"/>
      <c r="CX205" s="153"/>
      <c r="CY205" s="153"/>
      <c r="CZ205" s="153"/>
      <c r="DA205" s="153"/>
      <c r="DB205" s="153"/>
      <c r="DC205" s="153"/>
      <c r="DD205" s="153"/>
      <c r="DE205" s="153"/>
      <c r="DF205" s="176"/>
      <c r="DG205" s="176"/>
      <c r="DH205" s="7"/>
      <c r="DI205" s="7"/>
      <c r="DJ205" s="7"/>
      <c r="DK205" s="7"/>
      <c r="DL205" s="7"/>
      <c r="DM205" s="7"/>
      <c r="DN205" s="7"/>
      <c r="DO205" s="7"/>
      <c r="DP205" s="7"/>
      <c r="DQ205" s="7"/>
      <c r="DR205" s="7"/>
      <c r="DS205" s="7"/>
      <c r="DT205" s="7"/>
      <c r="DU205" s="7"/>
    </row>
    <row r="206" spans="1:125" x14ac:dyDescent="0.25">
      <c r="A206" s="142" t="s">
        <v>178</v>
      </c>
      <c r="B206" s="143">
        <v>26069416</v>
      </c>
      <c r="C206" s="144">
        <v>4.4213531445359697</v>
      </c>
      <c r="D206" s="145">
        <v>0.17549999999999996</v>
      </c>
      <c r="E206" s="146"/>
      <c r="F206" s="146"/>
      <c r="G206" s="167"/>
      <c r="H206" s="147"/>
      <c r="I206" s="148"/>
      <c r="J206" s="149">
        <v>3.218893509256</v>
      </c>
      <c r="K206" s="149">
        <v>3.3146155904621999</v>
      </c>
      <c r="L206" s="149">
        <v>3.1471068082467002</v>
      </c>
      <c r="M206" s="149">
        <v>3.1855067414518001</v>
      </c>
      <c r="N206" s="149">
        <v>3.2248706098088999</v>
      </c>
      <c r="O206" s="149">
        <v>3.3357077842210998</v>
      </c>
      <c r="P206" s="149">
        <v>3.3767587429565999</v>
      </c>
      <c r="Q206" s="149">
        <v>2.8089413518719999</v>
      </c>
      <c r="R206" s="150">
        <v>3.0596806976841</v>
      </c>
      <c r="S206" s="150">
        <v>2.3223205442385</v>
      </c>
      <c r="T206" s="150">
        <v>2.1596448721872998</v>
      </c>
      <c r="U206" s="150">
        <v>1.5723327841273</v>
      </c>
      <c r="V206" s="151">
        <v>1.5951752399203001</v>
      </c>
      <c r="W206" s="151">
        <v>1.1450619015740999</v>
      </c>
      <c r="X206" s="152">
        <v>1.2809438463478</v>
      </c>
      <c r="Y206" s="152">
        <v>1.0290063801592999</v>
      </c>
      <c r="Z206" s="153">
        <v>1.1562291196537999</v>
      </c>
      <c r="AA206" s="153">
        <v>2.1721450448784001</v>
      </c>
      <c r="AB206" s="153">
        <v>1.9986340682339001</v>
      </c>
      <c r="AC206" s="153">
        <v>2.1924890543703999</v>
      </c>
      <c r="AD206" s="282">
        <v>2.0536059722075999</v>
      </c>
      <c r="AE206" s="295">
        <v>2.1128593732185998</v>
      </c>
      <c r="AF206" s="284">
        <v>2.0878755049408002</v>
      </c>
      <c r="AG206" s="205"/>
      <c r="AH206" s="153"/>
      <c r="AI206" s="153"/>
      <c r="AJ206" s="153"/>
      <c r="AK206" s="153"/>
      <c r="AL206" s="153"/>
      <c r="AM206" s="153"/>
      <c r="AN206" s="153"/>
      <c r="AO206" s="153"/>
      <c r="AP206" s="153"/>
      <c r="AQ206" s="153"/>
      <c r="AR206" s="153"/>
      <c r="AS206" s="153"/>
      <c r="AT206" s="153"/>
      <c r="AU206" s="153"/>
      <c r="AV206" s="153"/>
      <c r="AW206" s="153"/>
      <c r="AX206" s="153"/>
      <c r="AY206" s="153"/>
      <c r="AZ206" s="153"/>
      <c r="BA206" s="153"/>
      <c r="BB206" s="153"/>
      <c r="BC206" s="153"/>
      <c r="BD206" s="153"/>
      <c r="BE206" s="153"/>
      <c r="BF206" s="153"/>
      <c r="BG206" s="153"/>
      <c r="BH206" s="153"/>
      <c r="BI206" s="153"/>
      <c r="BJ206" s="153"/>
      <c r="BK206" s="153"/>
      <c r="BL206" s="153"/>
      <c r="BM206" s="153"/>
      <c r="BN206" s="153"/>
      <c r="BO206" s="153"/>
      <c r="BP206" s="153"/>
      <c r="BQ206" s="153"/>
      <c r="BR206" s="153"/>
      <c r="BS206" s="153"/>
      <c r="BT206" s="153"/>
      <c r="BU206" s="153"/>
      <c r="BV206" s="153"/>
      <c r="BW206" s="153"/>
      <c r="BX206" s="153"/>
      <c r="BY206" s="153"/>
      <c r="BZ206" s="153"/>
      <c r="CA206" s="153"/>
      <c r="CB206" s="153"/>
      <c r="CC206" s="153"/>
      <c r="CD206" s="153"/>
      <c r="CE206" s="153"/>
      <c r="CF206" s="153"/>
      <c r="CG206" s="153"/>
      <c r="CH206" s="153"/>
      <c r="CI206" s="153"/>
      <c r="CJ206" s="153"/>
      <c r="CK206" s="153"/>
      <c r="CL206" s="153"/>
      <c r="CM206" s="153"/>
      <c r="CN206" s="153"/>
      <c r="CO206" s="153"/>
      <c r="CP206" s="153"/>
      <c r="CQ206" s="153"/>
      <c r="CR206" s="153"/>
      <c r="CS206" s="153"/>
      <c r="CT206" s="153"/>
      <c r="CU206" s="153"/>
      <c r="CV206" s="153"/>
      <c r="CW206" s="153"/>
      <c r="CX206" s="153"/>
      <c r="CY206" s="153"/>
      <c r="CZ206" s="153"/>
      <c r="DA206" s="153"/>
      <c r="DB206" s="153"/>
      <c r="DC206" s="153"/>
      <c r="DD206" s="153"/>
      <c r="DE206" s="153"/>
      <c r="DF206" s="176"/>
      <c r="DG206" s="176"/>
      <c r="DH206" s="7"/>
      <c r="DI206" s="7"/>
      <c r="DJ206" s="7"/>
      <c r="DK206" s="7"/>
      <c r="DL206" s="7"/>
      <c r="DM206" s="7"/>
      <c r="DN206" s="7"/>
      <c r="DO206" s="7"/>
      <c r="DP206" s="7"/>
      <c r="DQ206" s="7"/>
      <c r="DR206" s="7"/>
      <c r="DS206" s="7"/>
      <c r="DT206" s="7"/>
      <c r="DU206" s="7"/>
    </row>
    <row r="207" spans="1:125" x14ac:dyDescent="0.25">
      <c r="A207" s="142" t="s">
        <v>117</v>
      </c>
      <c r="B207" s="143">
        <v>235824862</v>
      </c>
      <c r="C207" s="144">
        <v>0.70522328893955588</v>
      </c>
      <c r="D207" s="145">
        <v>0.13349999999999995</v>
      </c>
      <c r="E207" s="146">
        <v>6.002501238360705E-4</v>
      </c>
      <c r="F207" s="146">
        <v>5.6749498402008103E-3</v>
      </c>
      <c r="G207" s="147">
        <v>4609.97211776718</v>
      </c>
      <c r="H207" s="147">
        <v>11</v>
      </c>
      <c r="I207" s="148"/>
      <c r="J207" s="149">
        <v>0.79178048750468</v>
      </c>
      <c r="K207" s="149">
        <v>0.79315308605445001</v>
      </c>
      <c r="L207" s="149">
        <v>0.78007159565790996</v>
      </c>
      <c r="M207" s="149">
        <v>0.79058803281656997</v>
      </c>
      <c r="N207" s="149">
        <v>0.86502919244567</v>
      </c>
      <c r="O207" s="149">
        <v>0.86268863238384996</v>
      </c>
      <c r="P207" s="149">
        <v>0.91577687263503005</v>
      </c>
      <c r="Q207" s="149">
        <v>0.99651999530368995</v>
      </c>
      <c r="R207" s="150">
        <v>0.94771222764047003</v>
      </c>
      <c r="S207" s="150">
        <v>0.94623365254328995</v>
      </c>
      <c r="T207" s="150">
        <v>0.89188765581884999</v>
      </c>
      <c r="U207" s="150">
        <v>0.88277491108480999</v>
      </c>
      <c r="V207" s="151">
        <v>0.87074369096583004</v>
      </c>
      <c r="W207" s="151">
        <v>0.86179371809440997</v>
      </c>
      <c r="X207" s="152">
        <v>0.88946531720130995</v>
      </c>
      <c r="Y207" s="152">
        <v>0.92110454403493003</v>
      </c>
      <c r="Z207" s="153">
        <v>1.0001416202964999</v>
      </c>
      <c r="AA207" s="153">
        <v>1.0673688621655</v>
      </c>
      <c r="AB207" s="153">
        <v>0.98822918542641003</v>
      </c>
      <c r="AC207" s="153">
        <v>0.95533663437591998</v>
      </c>
      <c r="AD207" s="282">
        <v>0.93088205939315005</v>
      </c>
      <c r="AE207" s="295">
        <v>1.0186545851562001</v>
      </c>
      <c r="AF207" s="284">
        <v>0.92357595414117999</v>
      </c>
      <c r="AG207" s="205"/>
      <c r="AH207" s="153"/>
      <c r="AI207" s="153"/>
      <c r="AJ207" s="153"/>
      <c r="AK207" s="153"/>
      <c r="AL207" s="153"/>
      <c r="AM207" s="153"/>
      <c r="AN207" s="153"/>
      <c r="AO207" s="153"/>
      <c r="AP207" s="153"/>
      <c r="AQ207" s="153"/>
      <c r="AR207" s="153"/>
      <c r="AS207" s="153"/>
      <c r="AT207" s="153"/>
      <c r="AU207" s="153"/>
      <c r="AV207" s="153"/>
      <c r="AW207" s="153"/>
      <c r="AX207" s="153"/>
      <c r="AY207" s="153"/>
      <c r="AZ207" s="153"/>
      <c r="BA207" s="153"/>
      <c r="BB207" s="153"/>
      <c r="BC207" s="153"/>
      <c r="BD207" s="153"/>
      <c r="BE207" s="153"/>
      <c r="BF207" s="153"/>
      <c r="BG207" s="153"/>
      <c r="BH207" s="153"/>
      <c r="BI207" s="153"/>
      <c r="BJ207" s="153"/>
      <c r="BK207" s="153"/>
      <c r="BL207" s="153"/>
      <c r="BM207" s="153"/>
      <c r="BN207" s="153"/>
      <c r="BO207" s="153"/>
      <c r="BP207" s="153"/>
      <c r="BQ207" s="153"/>
      <c r="BR207" s="153"/>
      <c r="BS207" s="153"/>
      <c r="BT207" s="153"/>
      <c r="BU207" s="153"/>
      <c r="BV207" s="153"/>
      <c r="BW207" s="153"/>
      <c r="BX207" s="153"/>
      <c r="BY207" s="153"/>
      <c r="BZ207" s="153"/>
      <c r="CA207" s="153"/>
      <c r="CB207" s="153"/>
      <c r="CC207" s="153"/>
      <c r="CD207" s="153"/>
      <c r="CE207" s="153"/>
      <c r="CF207" s="153"/>
      <c r="CG207" s="153"/>
      <c r="CH207" s="153"/>
      <c r="CI207" s="153"/>
      <c r="CJ207" s="153"/>
      <c r="CK207" s="153"/>
      <c r="CL207" s="153"/>
      <c r="CM207" s="153"/>
      <c r="CN207" s="153"/>
      <c r="CO207" s="153"/>
      <c r="CP207" s="153"/>
      <c r="CQ207" s="153"/>
      <c r="CR207" s="153"/>
      <c r="CS207" s="153"/>
      <c r="CT207" s="153"/>
      <c r="CU207" s="153"/>
      <c r="CV207" s="153"/>
      <c r="CW207" s="153"/>
      <c r="CX207" s="153"/>
      <c r="CY207" s="153"/>
      <c r="CZ207" s="153"/>
      <c r="DA207" s="153"/>
      <c r="DB207" s="153"/>
      <c r="DC207" s="153"/>
      <c r="DD207" s="153"/>
      <c r="DE207" s="153"/>
      <c r="DF207" s="176"/>
      <c r="DG207" s="176"/>
      <c r="DH207" s="7"/>
      <c r="DI207" s="7"/>
      <c r="DJ207" s="7"/>
      <c r="DK207" s="7"/>
      <c r="DL207" s="7"/>
      <c r="DM207" s="7"/>
      <c r="DN207" s="7"/>
      <c r="DO207" s="7"/>
      <c r="DP207" s="7"/>
      <c r="DQ207" s="7"/>
      <c r="DR207" s="7"/>
      <c r="DS207" s="7"/>
      <c r="DT207" s="7"/>
      <c r="DU207" s="7"/>
    </row>
    <row r="208" spans="1:125" x14ac:dyDescent="0.25">
      <c r="A208" s="142" t="s">
        <v>113</v>
      </c>
      <c r="B208" s="143">
        <v>10142619</v>
      </c>
      <c r="C208" s="144">
        <v>0.48692191687488606</v>
      </c>
      <c r="D208" s="145">
        <v>2.0499999999999973E-2</v>
      </c>
      <c r="E208" s="163"/>
      <c r="F208" s="146"/>
      <c r="G208" s="147">
        <v>3505.5735850896735</v>
      </c>
      <c r="H208" s="147"/>
      <c r="I208" s="148"/>
      <c r="J208" s="149">
        <v>0.57306095759386</v>
      </c>
      <c r="K208" s="149">
        <v>0.66499699081540997</v>
      </c>
      <c r="L208" s="149">
        <v>0.73241977717496998</v>
      </c>
      <c r="M208" s="149">
        <v>0.79199902211248996</v>
      </c>
      <c r="N208" s="149">
        <v>0.82266083503058995</v>
      </c>
      <c r="O208" s="149">
        <v>0.86735530607418998</v>
      </c>
      <c r="P208" s="149">
        <v>0.85658559302549997</v>
      </c>
      <c r="Q208" s="149">
        <v>0.79627845681060005</v>
      </c>
      <c r="R208" s="150">
        <v>0.75239777953335996</v>
      </c>
      <c r="S208" s="150">
        <v>0.73427889949201997</v>
      </c>
      <c r="T208" s="150">
        <v>0.60390406813063002</v>
      </c>
      <c r="U208" s="150">
        <v>0.62590411561495995</v>
      </c>
      <c r="V208" s="151">
        <v>0.58255793530785005</v>
      </c>
      <c r="W208" s="151">
        <v>0.60798452124593005</v>
      </c>
      <c r="X208" s="152">
        <v>0.71718602216167004</v>
      </c>
      <c r="Y208" s="152">
        <v>0.76530725682506995</v>
      </c>
      <c r="Z208" s="153">
        <v>0.83054107414247003</v>
      </c>
      <c r="AA208" s="153">
        <v>0.79954969010753996</v>
      </c>
      <c r="AB208" s="153">
        <v>0.80335116832458997</v>
      </c>
      <c r="AC208" s="153">
        <v>0.83741963881031001</v>
      </c>
      <c r="AD208" s="282">
        <v>0.50797113654897996</v>
      </c>
      <c r="AE208" s="295">
        <v>0.51678973246258997</v>
      </c>
      <c r="AF208" s="284">
        <v>0.51846073248289004</v>
      </c>
      <c r="AG208" s="205"/>
      <c r="AH208" s="153"/>
      <c r="AI208" s="153"/>
      <c r="AJ208" s="153"/>
      <c r="AK208" s="153"/>
      <c r="AL208" s="153"/>
      <c r="AM208" s="153"/>
      <c r="AN208" s="153"/>
      <c r="AO208" s="153"/>
      <c r="AP208" s="153"/>
      <c r="AQ208" s="153"/>
      <c r="AR208" s="153"/>
      <c r="AS208" s="153"/>
      <c r="AT208" s="153"/>
      <c r="AU208" s="153"/>
      <c r="AV208" s="153"/>
      <c r="AW208" s="153"/>
      <c r="AX208" s="153"/>
      <c r="AY208" s="153"/>
      <c r="AZ208" s="153"/>
      <c r="BA208" s="153"/>
      <c r="BB208" s="153"/>
      <c r="BC208" s="153"/>
      <c r="BD208" s="153"/>
      <c r="BE208" s="153"/>
      <c r="BF208" s="153"/>
      <c r="BG208" s="153"/>
      <c r="BH208" s="153"/>
      <c r="BI208" s="153"/>
      <c r="BJ208" s="153"/>
      <c r="BK208" s="153"/>
      <c r="BL208" s="153"/>
      <c r="BM208" s="153"/>
      <c r="BN208" s="153"/>
      <c r="BO208" s="153"/>
      <c r="BP208" s="153"/>
      <c r="BQ208" s="153"/>
      <c r="BR208" s="153"/>
      <c r="BS208" s="153"/>
      <c r="BT208" s="153"/>
      <c r="BU208" s="153"/>
      <c r="BV208" s="153"/>
      <c r="BW208" s="153"/>
      <c r="BX208" s="153"/>
      <c r="BY208" s="153"/>
      <c r="BZ208" s="153"/>
      <c r="CA208" s="153"/>
      <c r="CB208" s="153"/>
      <c r="CC208" s="153"/>
      <c r="CD208" s="153"/>
      <c r="CE208" s="153"/>
      <c r="CF208" s="153"/>
      <c r="CG208" s="153"/>
      <c r="CH208" s="153"/>
      <c r="CI208" s="153"/>
      <c r="CJ208" s="153"/>
      <c r="CK208" s="153"/>
      <c r="CL208" s="153"/>
      <c r="CM208" s="153"/>
      <c r="CN208" s="153"/>
      <c r="CO208" s="153"/>
      <c r="CP208" s="153"/>
      <c r="CQ208" s="153"/>
      <c r="CR208" s="153"/>
      <c r="CS208" s="153"/>
      <c r="CT208" s="153"/>
      <c r="CU208" s="153"/>
      <c r="CV208" s="153"/>
      <c r="CW208" s="153"/>
      <c r="CX208" s="153"/>
      <c r="CY208" s="153"/>
      <c r="CZ208" s="153"/>
      <c r="DA208" s="153"/>
      <c r="DB208" s="153"/>
      <c r="DC208" s="153"/>
      <c r="DD208" s="153"/>
      <c r="DE208" s="153"/>
      <c r="DF208" s="176"/>
      <c r="DG208" s="176"/>
      <c r="DH208" s="7"/>
      <c r="DI208" s="7"/>
      <c r="DJ208" s="7"/>
      <c r="DK208" s="7"/>
      <c r="DL208" s="7"/>
      <c r="DM208" s="7"/>
      <c r="DN208" s="7"/>
      <c r="DO208" s="7"/>
      <c r="DP208" s="7"/>
      <c r="DQ208" s="7"/>
      <c r="DR208" s="7"/>
      <c r="DS208" s="7"/>
      <c r="DT208" s="7"/>
      <c r="DU208" s="7"/>
    </row>
    <row r="209" spans="1:125" x14ac:dyDescent="0.25">
      <c r="A209" s="142" t="s">
        <v>120</v>
      </c>
      <c r="B209" s="143">
        <v>6780744</v>
      </c>
      <c r="C209" s="144">
        <v>0.71061497983878907</v>
      </c>
      <c r="D209" s="145">
        <v>0.35680000000000006</v>
      </c>
      <c r="E209" s="163"/>
      <c r="F209" s="146"/>
      <c r="G209" s="147">
        <v>12118.696217420118</v>
      </c>
      <c r="H209" s="147"/>
      <c r="I209" s="148"/>
      <c r="J209" s="149">
        <v>0.68620906676866</v>
      </c>
      <c r="K209" s="149">
        <v>0.69827488423716</v>
      </c>
      <c r="L209" s="149">
        <v>0.71746148600683002</v>
      </c>
      <c r="M209" s="149">
        <v>0.72722706568831996</v>
      </c>
      <c r="N209" s="149">
        <v>0.72327438889490003</v>
      </c>
      <c r="O209" s="149">
        <v>0.65615529753283997</v>
      </c>
      <c r="P209" s="149">
        <v>0.69659524226830005</v>
      </c>
      <c r="Q209" s="149">
        <v>0.65230877271270005</v>
      </c>
      <c r="R209" s="150">
        <v>0.75193658182053003</v>
      </c>
      <c r="S209" s="150">
        <v>0.76549709907201002</v>
      </c>
      <c r="T209" s="150">
        <v>0.84071016867533999</v>
      </c>
      <c r="U209" s="150">
        <v>0.86220299958629998</v>
      </c>
      <c r="V209" s="151">
        <v>0.84438768464836</v>
      </c>
      <c r="W209" s="151">
        <v>0.87035716525696005</v>
      </c>
      <c r="X209" s="152">
        <v>0.91232833338750996</v>
      </c>
      <c r="Y209" s="152">
        <v>1.0111661881866001</v>
      </c>
      <c r="Z209" s="153">
        <v>1.1282585628310999</v>
      </c>
      <c r="AA209" s="153">
        <v>1.2401661714111001</v>
      </c>
      <c r="AB209" s="153">
        <v>1.2642728850360001</v>
      </c>
      <c r="AC209" s="153">
        <v>1.2169181471084001</v>
      </c>
      <c r="AD209" s="282">
        <v>1.1261184458354001</v>
      </c>
      <c r="AE209" s="295">
        <v>1.3889208420792001</v>
      </c>
      <c r="AF209" s="284">
        <v>1.3734172555129001</v>
      </c>
      <c r="AG209" s="205"/>
      <c r="AH209" s="153"/>
      <c r="AI209" s="153"/>
      <c r="AJ209" s="153"/>
      <c r="AK209" s="153"/>
      <c r="AL209" s="153"/>
      <c r="AM209" s="153"/>
      <c r="AN209" s="153"/>
      <c r="AO209" s="153"/>
      <c r="AP209" s="153"/>
      <c r="AQ209" s="153"/>
      <c r="AR209" s="153"/>
      <c r="AS209" s="153"/>
      <c r="AT209" s="153"/>
      <c r="AU209" s="153"/>
      <c r="AV209" s="153"/>
      <c r="AW209" s="153"/>
      <c r="AX209" s="153"/>
      <c r="AY209" s="153"/>
      <c r="AZ209" s="153"/>
      <c r="BA209" s="153"/>
      <c r="BB209" s="153"/>
      <c r="BC209" s="153"/>
      <c r="BD209" s="153"/>
      <c r="BE209" s="153"/>
      <c r="BF209" s="153"/>
      <c r="BG209" s="153"/>
      <c r="BH209" s="153"/>
      <c r="BI209" s="153"/>
      <c r="BJ209" s="153"/>
      <c r="BK209" s="153"/>
      <c r="BL209" s="153"/>
      <c r="BM209" s="153"/>
      <c r="BN209" s="153"/>
      <c r="BO209" s="153"/>
      <c r="BP209" s="153"/>
      <c r="BQ209" s="153"/>
      <c r="BR209" s="153"/>
      <c r="BS209" s="153"/>
      <c r="BT209" s="153"/>
      <c r="BU209" s="153"/>
      <c r="BV209" s="153"/>
      <c r="BW209" s="153"/>
      <c r="BX209" s="153"/>
      <c r="BY209" s="153"/>
      <c r="BZ209" s="153"/>
      <c r="CA209" s="153"/>
      <c r="CB209" s="153"/>
      <c r="CC209" s="153"/>
      <c r="CD209" s="153"/>
      <c r="CE209" s="153"/>
      <c r="CF209" s="153"/>
      <c r="CG209" s="153"/>
      <c r="CH209" s="153"/>
      <c r="CI209" s="153"/>
      <c r="CJ209" s="153"/>
      <c r="CK209" s="153"/>
      <c r="CL209" s="153"/>
      <c r="CM209" s="153"/>
      <c r="CN209" s="153"/>
      <c r="CO209" s="153"/>
      <c r="CP209" s="153"/>
      <c r="CQ209" s="153"/>
      <c r="CR209" s="153"/>
      <c r="CS209" s="153"/>
      <c r="CT209" s="153"/>
      <c r="CU209" s="153"/>
      <c r="CV209" s="153"/>
      <c r="CW209" s="153"/>
      <c r="CX209" s="153"/>
      <c r="CY209" s="153"/>
      <c r="CZ209" s="153"/>
      <c r="DA209" s="153"/>
      <c r="DB209" s="153"/>
      <c r="DC209" s="153"/>
      <c r="DD209" s="153"/>
      <c r="DE209" s="153"/>
      <c r="DF209" s="176"/>
      <c r="DG209" s="176"/>
      <c r="DH209" s="7"/>
      <c r="DI209" s="7"/>
      <c r="DJ209" s="7"/>
      <c r="DK209" s="7"/>
      <c r="DL209" s="7"/>
      <c r="DM209" s="7"/>
      <c r="DN209" s="7"/>
      <c r="DO209" s="7"/>
      <c r="DP209" s="7"/>
      <c r="DQ209" s="7"/>
      <c r="DR209" s="7"/>
      <c r="DS209" s="7"/>
      <c r="DT209" s="7"/>
      <c r="DU209" s="7"/>
    </row>
    <row r="210" spans="1:125" x14ac:dyDescent="0.25">
      <c r="A210" s="142" t="s">
        <v>130</v>
      </c>
      <c r="B210" s="143">
        <v>34049588</v>
      </c>
      <c r="C210" s="144">
        <v>1.0317822586618119</v>
      </c>
      <c r="D210" s="145">
        <v>0.10420000000000001</v>
      </c>
      <c r="E210" s="163"/>
      <c r="F210" s="146"/>
      <c r="G210" s="147">
        <v>10841.187035299426</v>
      </c>
      <c r="H210" s="147"/>
      <c r="I210" s="148"/>
      <c r="J210" s="149">
        <v>1.1181422721762</v>
      </c>
      <c r="K210" s="149">
        <v>1.0254191216455</v>
      </c>
      <c r="L210" s="149">
        <v>1.0560222552087</v>
      </c>
      <c r="M210" s="149">
        <v>1.0224606255726001</v>
      </c>
      <c r="N210" s="149">
        <v>1.1663733971859001</v>
      </c>
      <c r="O210" s="149">
        <v>1.1528197105889</v>
      </c>
      <c r="P210" s="149">
        <v>1.1262733450850999</v>
      </c>
      <c r="Q210" s="149">
        <v>1.2146158998578001</v>
      </c>
      <c r="R210" s="150">
        <v>1.3610383398034001</v>
      </c>
      <c r="S210" s="150">
        <v>1.4469478279007</v>
      </c>
      <c r="T210" s="150">
        <v>1.5604284070034</v>
      </c>
      <c r="U210" s="150">
        <v>1.6521007051823</v>
      </c>
      <c r="V210" s="151">
        <v>1.6282880422163999</v>
      </c>
      <c r="W210" s="151">
        <v>1.6397366061258001</v>
      </c>
      <c r="X210" s="152">
        <v>1.7166139243517</v>
      </c>
      <c r="Y210" s="152">
        <v>1.7433847587654001</v>
      </c>
      <c r="Z210" s="153">
        <v>1.8081489534938</v>
      </c>
      <c r="AA210" s="153">
        <v>1.7140314207377001</v>
      </c>
      <c r="AB210" s="153">
        <v>1.6984525673274</v>
      </c>
      <c r="AC210" s="153">
        <v>1.7657903632272001</v>
      </c>
      <c r="AD210" s="282">
        <v>1.4274004393338</v>
      </c>
      <c r="AE210" s="295">
        <v>1.6538676292685</v>
      </c>
      <c r="AF210" s="284">
        <v>1.8091439827182001</v>
      </c>
      <c r="AG210" s="205"/>
      <c r="AH210" s="153"/>
      <c r="AI210" s="153"/>
      <c r="AJ210" s="153"/>
      <c r="AK210" s="153"/>
      <c r="AL210" s="153"/>
      <c r="AM210" s="153"/>
      <c r="AN210" s="153"/>
      <c r="AO210" s="153"/>
      <c r="AP210" s="153"/>
      <c r="AQ210" s="153"/>
      <c r="AR210" s="153"/>
      <c r="AS210" s="153"/>
      <c r="AT210" s="153"/>
      <c r="AU210" s="153"/>
      <c r="AV210" s="153"/>
      <c r="AW210" s="153"/>
      <c r="AX210" s="153"/>
      <c r="AY210" s="153"/>
      <c r="AZ210" s="153"/>
      <c r="BA210" s="153"/>
      <c r="BB210" s="153"/>
      <c r="BC210" s="153"/>
      <c r="BD210" s="153"/>
      <c r="BE210" s="153"/>
      <c r="BF210" s="153"/>
      <c r="BG210" s="153"/>
      <c r="BH210" s="153"/>
      <c r="BI210" s="153"/>
      <c r="BJ210" s="153"/>
      <c r="BK210" s="153"/>
      <c r="BL210" s="153"/>
      <c r="BM210" s="153"/>
      <c r="BN210" s="153"/>
      <c r="BO210" s="153"/>
      <c r="BP210" s="153"/>
      <c r="BQ210" s="153"/>
      <c r="BR210" s="153"/>
      <c r="BS210" s="153"/>
      <c r="BT210" s="153"/>
      <c r="BU210" s="153"/>
      <c r="BV210" s="153"/>
      <c r="BW210" s="153"/>
      <c r="BX210" s="153"/>
      <c r="BY210" s="153"/>
      <c r="BZ210" s="153"/>
      <c r="CA210" s="153"/>
      <c r="CB210" s="153"/>
      <c r="CC210" s="153"/>
      <c r="CD210" s="153"/>
      <c r="CE210" s="153"/>
      <c r="CF210" s="153"/>
      <c r="CG210" s="153"/>
      <c r="CH210" s="153"/>
      <c r="CI210" s="153"/>
      <c r="CJ210" s="153"/>
      <c r="CK210" s="153"/>
      <c r="CL210" s="153"/>
      <c r="CM210" s="153"/>
      <c r="CN210" s="153"/>
      <c r="CO210" s="153"/>
      <c r="CP210" s="153"/>
      <c r="CQ210" s="153"/>
      <c r="CR210" s="153"/>
      <c r="CS210" s="153"/>
      <c r="CT210" s="153"/>
      <c r="CU210" s="153"/>
      <c r="CV210" s="153"/>
      <c r="CW210" s="153"/>
      <c r="CX210" s="153"/>
      <c r="CY210" s="153"/>
      <c r="CZ210" s="153"/>
      <c r="DA210" s="153"/>
      <c r="DB210" s="153"/>
      <c r="DC210" s="153"/>
      <c r="DD210" s="153"/>
      <c r="DE210" s="153"/>
      <c r="DF210" s="176"/>
      <c r="DG210" s="176"/>
      <c r="DH210" s="7"/>
      <c r="DI210" s="7"/>
      <c r="DJ210" s="7"/>
      <c r="DK210" s="7"/>
      <c r="DL210" s="7"/>
      <c r="DM210" s="7"/>
      <c r="DN210" s="7"/>
      <c r="DO210" s="7"/>
      <c r="DP210" s="7"/>
      <c r="DQ210" s="7"/>
      <c r="DR210" s="7"/>
      <c r="DS210" s="7"/>
      <c r="DT210" s="7"/>
      <c r="DU210" s="7"/>
    </row>
    <row r="211" spans="1:125" x14ac:dyDescent="0.25">
      <c r="A211" s="142" t="s">
        <v>125</v>
      </c>
      <c r="B211" s="143">
        <v>115559009</v>
      </c>
      <c r="C211" s="144">
        <v>0.868171695390906</v>
      </c>
      <c r="D211" s="145">
        <v>0.40189999999999998</v>
      </c>
      <c r="E211" s="163"/>
      <c r="F211" s="146"/>
      <c r="G211" s="147">
        <v>7060.6600207261818</v>
      </c>
      <c r="H211" s="147"/>
      <c r="I211" s="148"/>
      <c r="J211" s="149">
        <v>0.96218960294675004</v>
      </c>
      <c r="K211" s="149">
        <v>0.90861397481058004</v>
      </c>
      <c r="L211" s="149">
        <v>0.90320906840605997</v>
      </c>
      <c r="M211" s="149">
        <v>0.90902976880400999</v>
      </c>
      <c r="N211" s="149">
        <v>0.90429345997476995</v>
      </c>
      <c r="O211" s="149">
        <v>0.92255602072234</v>
      </c>
      <c r="P211" s="149">
        <v>0.81776537088249002</v>
      </c>
      <c r="Q211" s="149">
        <v>0.87335837119182003</v>
      </c>
      <c r="R211" s="150">
        <v>0.86621557810373995</v>
      </c>
      <c r="S211" s="150">
        <v>0.86219980685152997</v>
      </c>
      <c r="T211" s="150">
        <v>0.91241402545198003</v>
      </c>
      <c r="U211" s="150">
        <v>0.89371426859752001</v>
      </c>
      <c r="V211" s="151">
        <v>0.93040818624817001</v>
      </c>
      <c r="W211" s="151">
        <v>0.99763468570754998</v>
      </c>
      <c r="X211" s="152">
        <v>1.0467309404456999</v>
      </c>
      <c r="Y211" s="152">
        <v>1.1198703894146</v>
      </c>
      <c r="Z211" s="153">
        <v>1.1828762669352</v>
      </c>
      <c r="AA211" s="153">
        <v>1.3018164326976001</v>
      </c>
      <c r="AB211" s="153">
        <v>1.3360873891092999</v>
      </c>
      <c r="AC211" s="153">
        <v>1.3764293471504001</v>
      </c>
      <c r="AD211" s="282">
        <v>1.2458956062336</v>
      </c>
      <c r="AE211" s="295">
        <v>1.3130120841024</v>
      </c>
      <c r="AF211" s="284">
        <v>1.3762582841491</v>
      </c>
      <c r="AG211" s="205"/>
      <c r="AH211" s="153"/>
      <c r="AI211" s="153"/>
      <c r="AJ211" s="153"/>
      <c r="AK211" s="153"/>
      <c r="AL211" s="153"/>
      <c r="AM211" s="153"/>
      <c r="AN211" s="153"/>
      <c r="AO211" s="153"/>
      <c r="AP211" s="153"/>
      <c r="AQ211" s="153"/>
      <c r="AR211" s="153"/>
      <c r="AS211" s="153"/>
      <c r="AT211" s="153"/>
      <c r="AU211" s="153"/>
      <c r="AV211" s="153"/>
      <c r="AW211" s="153"/>
      <c r="AX211" s="153"/>
      <c r="AY211" s="153"/>
      <c r="AZ211" s="153"/>
      <c r="BA211" s="153"/>
      <c r="BB211" s="153"/>
      <c r="BC211" s="153"/>
      <c r="BD211" s="153"/>
      <c r="BE211" s="153"/>
      <c r="BF211" s="153"/>
      <c r="BG211" s="153"/>
      <c r="BH211" s="153"/>
      <c r="BI211" s="153"/>
      <c r="BJ211" s="153"/>
      <c r="BK211" s="153"/>
      <c r="BL211" s="153"/>
      <c r="BM211" s="153"/>
      <c r="BN211" s="153"/>
      <c r="BO211" s="153"/>
      <c r="BP211" s="153"/>
      <c r="BQ211" s="153"/>
      <c r="BR211" s="153"/>
      <c r="BS211" s="153"/>
      <c r="BT211" s="153"/>
      <c r="BU211" s="153"/>
      <c r="BV211" s="153"/>
      <c r="BW211" s="153"/>
      <c r="BX211" s="153"/>
      <c r="BY211" s="153"/>
      <c r="BZ211" s="153"/>
      <c r="CA211" s="153"/>
      <c r="CB211" s="153"/>
      <c r="CC211" s="153"/>
      <c r="CD211" s="153"/>
      <c r="CE211" s="153"/>
      <c r="CF211" s="153"/>
      <c r="CG211" s="153"/>
      <c r="CH211" s="153"/>
      <c r="CI211" s="153"/>
      <c r="CJ211" s="153"/>
      <c r="CK211" s="153"/>
      <c r="CL211" s="153"/>
      <c r="CM211" s="153"/>
      <c r="CN211" s="153"/>
      <c r="CO211" s="153"/>
      <c r="CP211" s="153"/>
      <c r="CQ211" s="153"/>
      <c r="CR211" s="153"/>
      <c r="CS211" s="153"/>
      <c r="CT211" s="153"/>
      <c r="CU211" s="153"/>
      <c r="CV211" s="153"/>
      <c r="CW211" s="153"/>
      <c r="CX211" s="153"/>
      <c r="CY211" s="153"/>
      <c r="CZ211" s="153"/>
      <c r="DA211" s="153"/>
      <c r="DB211" s="153"/>
      <c r="DC211" s="153"/>
      <c r="DD211" s="153"/>
      <c r="DE211" s="153"/>
      <c r="DF211" s="176"/>
      <c r="DG211" s="176"/>
      <c r="DH211" s="7"/>
      <c r="DI211" s="7"/>
      <c r="DJ211" s="7"/>
      <c r="DK211" s="7"/>
      <c r="DL211" s="7"/>
      <c r="DM211" s="7"/>
      <c r="DN211" s="7"/>
      <c r="DO211" s="7"/>
      <c r="DP211" s="7"/>
      <c r="DQ211" s="7"/>
      <c r="DR211" s="7"/>
      <c r="DS211" s="7"/>
      <c r="DT211" s="7"/>
      <c r="DU211" s="7"/>
    </row>
    <row r="212" spans="1:125" x14ac:dyDescent="0.25">
      <c r="A212" s="142" t="s">
        <v>80</v>
      </c>
      <c r="B212" s="143">
        <v>13776698</v>
      </c>
      <c r="C212" s="144">
        <v>7.4914016949091403E-2</v>
      </c>
      <c r="D212" s="145">
        <v>0.4849</v>
      </c>
      <c r="E212" s="163"/>
      <c r="F212" s="146"/>
      <c r="G212" s="147">
        <v>1783.1753859048595</v>
      </c>
      <c r="H212" s="147"/>
      <c r="I212" s="148"/>
      <c r="J212" s="149">
        <v>8.4794850058005994E-2</v>
      </c>
      <c r="K212" s="149">
        <v>8.3503803053610007E-2</v>
      </c>
      <c r="L212" s="149">
        <v>9.5871157719280994E-2</v>
      </c>
      <c r="M212" s="149">
        <v>8.1600895725512004E-2</v>
      </c>
      <c r="N212" s="149">
        <v>7.7845611446842003E-2</v>
      </c>
      <c r="O212" s="149">
        <v>8.2483135025797003E-2</v>
      </c>
      <c r="P212" s="149">
        <v>8.0841038980089E-2</v>
      </c>
      <c r="Q212" s="149">
        <v>7.1696201190742007E-2</v>
      </c>
      <c r="R212" s="150">
        <v>6.9778017716303001E-2</v>
      </c>
      <c r="S212" s="150">
        <v>6.9679233925327003E-2</v>
      </c>
      <c r="T212" s="150">
        <v>7.1257464515547E-2</v>
      </c>
      <c r="U212" s="150">
        <v>7.2419382041902E-2</v>
      </c>
      <c r="V212" s="151">
        <v>7.8433399022487998E-2</v>
      </c>
      <c r="W212" s="151">
        <v>8.5046731500465003E-2</v>
      </c>
      <c r="X212" s="152">
        <v>8.4348633176997007E-2</v>
      </c>
      <c r="Y212" s="152">
        <v>9.4970079899306004E-2</v>
      </c>
      <c r="Z212" s="153">
        <v>0.10139388886905</v>
      </c>
      <c r="AA212" s="153">
        <v>0.10724852120588001</v>
      </c>
      <c r="AB212" s="153">
        <v>0.11655333679898</v>
      </c>
      <c r="AC212" s="153">
        <v>0.11800421330817</v>
      </c>
      <c r="AD212" s="282">
        <v>0.11014471780727</v>
      </c>
      <c r="AE212" s="295">
        <v>0.11854223219972</v>
      </c>
      <c r="AF212" s="284">
        <v>0.11898778238037</v>
      </c>
      <c r="AG212" s="205"/>
      <c r="AH212" s="153"/>
      <c r="AI212" s="153"/>
      <c r="AJ212" s="153"/>
      <c r="AK212" s="153"/>
      <c r="AL212" s="153"/>
      <c r="AM212" s="153"/>
      <c r="AN212" s="153"/>
      <c r="AO212" s="153"/>
      <c r="AP212" s="153"/>
      <c r="AQ212" s="153"/>
      <c r="AR212" s="153"/>
      <c r="AS212" s="153"/>
      <c r="AT212" s="153"/>
      <c r="AU212" s="153"/>
      <c r="AV212" s="153"/>
      <c r="AW212" s="153"/>
      <c r="AX212" s="153"/>
      <c r="AY212" s="153"/>
      <c r="AZ212" s="153"/>
      <c r="BA212" s="153"/>
      <c r="BB212" s="153"/>
      <c r="BC212" s="153"/>
      <c r="BD212" s="153"/>
      <c r="BE212" s="153"/>
      <c r="BF212" s="153"/>
      <c r="BG212" s="153"/>
      <c r="BH212" s="153"/>
      <c r="BI212" s="153"/>
      <c r="BJ212" s="153"/>
      <c r="BK212" s="153"/>
      <c r="BL212" s="153"/>
      <c r="BM212" s="153"/>
      <c r="BN212" s="153"/>
      <c r="BO212" s="153"/>
      <c r="BP212" s="153"/>
      <c r="BQ212" s="153"/>
      <c r="BR212" s="153"/>
      <c r="BS212" s="153"/>
      <c r="BT212" s="153"/>
      <c r="BU212" s="153"/>
      <c r="BV212" s="153"/>
      <c r="BW212" s="153"/>
      <c r="BX212" s="153"/>
      <c r="BY212" s="153"/>
      <c r="BZ212" s="153"/>
      <c r="CA212" s="153"/>
      <c r="CB212" s="153"/>
      <c r="CC212" s="153"/>
      <c r="CD212" s="153"/>
      <c r="CE212" s="153"/>
      <c r="CF212" s="153"/>
      <c r="CG212" s="153"/>
      <c r="CH212" s="153"/>
      <c r="CI212" s="153"/>
      <c r="CJ212" s="153"/>
      <c r="CK212" s="153"/>
      <c r="CL212" s="153"/>
      <c r="CM212" s="153"/>
      <c r="CN212" s="153"/>
      <c r="CO212" s="153"/>
      <c r="CP212" s="153"/>
      <c r="CQ212" s="153"/>
      <c r="CR212" s="153"/>
      <c r="CS212" s="153"/>
      <c r="CT212" s="153"/>
      <c r="CU212" s="153"/>
      <c r="CV212" s="153"/>
      <c r="CW212" s="153"/>
      <c r="CX212" s="153"/>
      <c r="CY212" s="153"/>
      <c r="CZ212" s="153"/>
      <c r="DA212" s="153"/>
      <c r="DB212" s="153"/>
      <c r="DC212" s="153"/>
      <c r="DD212" s="153"/>
      <c r="DE212" s="153"/>
      <c r="DF212" s="176"/>
      <c r="DG212" s="176"/>
      <c r="DH212" s="7"/>
      <c r="DI212" s="7"/>
      <c r="DJ212" s="7"/>
      <c r="DK212" s="7"/>
      <c r="DL212" s="7"/>
      <c r="DM212" s="7"/>
      <c r="DN212" s="7"/>
      <c r="DO212" s="7"/>
      <c r="DP212" s="7"/>
      <c r="DQ212" s="7"/>
      <c r="DR212" s="7"/>
      <c r="DS212" s="7"/>
      <c r="DT212" s="7"/>
      <c r="DU212" s="7"/>
    </row>
    <row r="213" spans="1:125" x14ac:dyDescent="0.25">
      <c r="A213" s="142" t="s">
        <v>118</v>
      </c>
      <c r="B213" s="143">
        <v>222382</v>
      </c>
      <c r="C213" s="144">
        <v>0.73840099467418097</v>
      </c>
      <c r="D213" s="145">
        <v>5.540000000000006E-2</v>
      </c>
      <c r="E213" s="146"/>
      <c r="F213" s="146"/>
      <c r="G213" s="147">
        <v>5630.6013216484407</v>
      </c>
      <c r="H213" s="147"/>
      <c r="I213" s="148"/>
      <c r="J213" s="149">
        <v>1.1910401215091999</v>
      </c>
      <c r="K213" s="149">
        <v>1.2447445106685999</v>
      </c>
      <c r="L213" s="149">
        <v>1.2605053918232001</v>
      </c>
      <c r="M213" s="149">
        <v>1.2837992187081</v>
      </c>
      <c r="N213" s="149">
        <v>1.2505823639758</v>
      </c>
      <c r="O213" s="149">
        <v>1.2863028456665</v>
      </c>
      <c r="P213" s="149">
        <v>1.2779114272126999</v>
      </c>
      <c r="Q213" s="149">
        <v>1.3053620496906</v>
      </c>
      <c r="R213" s="150">
        <v>1.3333318736127999</v>
      </c>
      <c r="S213" s="150">
        <v>1.3936259992591999</v>
      </c>
      <c r="T213" s="150">
        <v>1.4368266005882999</v>
      </c>
      <c r="U213" s="150">
        <v>1.4560317898177999</v>
      </c>
      <c r="V213" s="151">
        <v>1.4435588979417</v>
      </c>
      <c r="W213" s="151">
        <v>1.4765807197523999</v>
      </c>
      <c r="X213" s="152">
        <v>1.5071736089790999</v>
      </c>
      <c r="Y213" s="152">
        <v>1.7403926719898</v>
      </c>
      <c r="Z213" s="153">
        <v>1.8590328295262</v>
      </c>
      <c r="AA213" s="153">
        <v>1.8783997803142001</v>
      </c>
      <c r="AB213" s="153">
        <v>1.8278153308580001</v>
      </c>
      <c r="AC213" s="153">
        <v>2.0761818545895001</v>
      </c>
      <c r="AD213" s="282">
        <v>1.6688402030425</v>
      </c>
      <c r="AE213" s="295">
        <v>1.7195460972745999</v>
      </c>
      <c r="AF213" s="284">
        <v>1.750889850613</v>
      </c>
      <c r="AG213" s="205"/>
      <c r="AH213" s="153"/>
      <c r="AI213" s="153"/>
      <c r="AJ213" s="153"/>
      <c r="AK213" s="153"/>
      <c r="AL213" s="153"/>
      <c r="AM213" s="153"/>
      <c r="AN213" s="153"/>
      <c r="AO213" s="153"/>
      <c r="AP213" s="153"/>
      <c r="AQ213" s="153"/>
      <c r="AR213" s="153"/>
      <c r="AS213" s="153"/>
      <c r="AT213" s="153"/>
      <c r="AU213" s="153"/>
      <c r="AV213" s="153"/>
      <c r="AW213" s="153"/>
      <c r="AX213" s="153"/>
      <c r="AY213" s="153"/>
      <c r="AZ213" s="153"/>
      <c r="BA213" s="153"/>
      <c r="BB213" s="153"/>
      <c r="BC213" s="153"/>
      <c r="BD213" s="153"/>
      <c r="BE213" s="153"/>
      <c r="BF213" s="153"/>
      <c r="BG213" s="153"/>
      <c r="BH213" s="153"/>
      <c r="BI213" s="153"/>
      <c r="BJ213" s="153"/>
      <c r="BK213" s="153"/>
      <c r="BL213" s="153"/>
      <c r="BM213" s="153"/>
      <c r="BN213" s="153"/>
      <c r="BO213" s="153"/>
      <c r="BP213" s="153"/>
      <c r="BQ213" s="153"/>
      <c r="BR213" s="153"/>
      <c r="BS213" s="153"/>
      <c r="BT213" s="153"/>
      <c r="BU213" s="153"/>
      <c r="BV213" s="153"/>
      <c r="BW213" s="153"/>
      <c r="BX213" s="153"/>
      <c r="BY213" s="153"/>
      <c r="BZ213" s="153"/>
      <c r="CA213" s="153"/>
      <c r="CB213" s="153"/>
      <c r="CC213" s="153"/>
      <c r="CD213" s="153"/>
      <c r="CE213" s="153"/>
      <c r="CF213" s="153"/>
      <c r="CG213" s="153"/>
      <c r="CH213" s="153"/>
      <c r="CI213" s="153"/>
      <c r="CJ213" s="153"/>
      <c r="CK213" s="153"/>
      <c r="CL213" s="153"/>
      <c r="CM213" s="153"/>
      <c r="CN213" s="153"/>
      <c r="CO213" s="153"/>
      <c r="CP213" s="153"/>
      <c r="CQ213" s="153"/>
      <c r="CR213" s="153"/>
      <c r="CS213" s="153"/>
      <c r="CT213" s="153"/>
      <c r="CU213" s="153"/>
      <c r="CV213" s="153"/>
      <c r="CW213" s="153"/>
      <c r="CX213" s="153"/>
      <c r="CY213" s="153"/>
      <c r="CZ213" s="153"/>
      <c r="DA213" s="153"/>
      <c r="DB213" s="153"/>
      <c r="DC213" s="153"/>
      <c r="DD213" s="153"/>
      <c r="DE213" s="153"/>
      <c r="DF213" s="176"/>
      <c r="DG213" s="176"/>
      <c r="DH213" s="7"/>
      <c r="DI213" s="7"/>
      <c r="DJ213" s="7"/>
      <c r="DK213" s="7"/>
      <c r="DL213" s="7"/>
      <c r="DM213" s="7"/>
      <c r="DN213" s="7"/>
      <c r="DO213" s="7"/>
      <c r="DP213" s="7"/>
      <c r="DQ213" s="7"/>
      <c r="DR213" s="7"/>
      <c r="DS213" s="7"/>
      <c r="DT213" s="7"/>
      <c r="DU213" s="7"/>
    </row>
    <row r="214" spans="1:125" x14ac:dyDescent="0.25">
      <c r="A214" s="142" t="s">
        <v>112</v>
      </c>
      <c r="B214" s="143">
        <v>227380</v>
      </c>
      <c r="C214" s="144">
        <v>0.41264197627971405</v>
      </c>
      <c r="D214" s="145">
        <v>0.14409999999999998</v>
      </c>
      <c r="E214" s="163"/>
      <c r="F214" s="146"/>
      <c r="G214" s="147">
        <v>3607.3058502524109</v>
      </c>
      <c r="H214" s="147"/>
      <c r="I214" s="148"/>
      <c r="J214" s="149">
        <v>0.40767480820502</v>
      </c>
      <c r="K214" s="149">
        <v>0.39847662153127</v>
      </c>
      <c r="L214" s="149">
        <v>0.44610698728991999</v>
      </c>
      <c r="M214" s="149">
        <v>0.49094961049815</v>
      </c>
      <c r="N214" s="149">
        <v>0.54856809385133998</v>
      </c>
      <c r="O214" s="149">
        <v>0.57738621311273997</v>
      </c>
      <c r="P214" s="149">
        <v>0.60494112328340999</v>
      </c>
      <c r="Q214" s="149">
        <v>0.60552546608971003</v>
      </c>
      <c r="R214" s="150">
        <v>0.63429829996891995</v>
      </c>
      <c r="S214" s="150">
        <v>0.66534661846251997</v>
      </c>
      <c r="T214" s="150">
        <v>0.71421098217695</v>
      </c>
      <c r="U214" s="150">
        <v>0.70830098435278999</v>
      </c>
      <c r="V214" s="151">
        <v>0.72839750544533</v>
      </c>
      <c r="W214" s="151">
        <v>0.70992094718484</v>
      </c>
      <c r="X214" s="152">
        <v>0.69276492657148003</v>
      </c>
      <c r="Y214" s="152">
        <v>0.71783965130938998</v>
      </c>
      <c r="Z214" s="153">
        <v>0.70718400690979999</v>
      </c>
      <c r="AA214" s="153">
        <v>0.68912954291768003</v>
      </c>
      <c r="AB214" s="153">
        <v>0.67277993290033999</v>
      </c>
      <c r="AC214" s="153">
        <v>0.74343379211045002</v>
      </c>
      <c r="AD214" s="282">
        <v>0.73832787773096997</v>
      </c>
      <c r="AE214" s="295">
        <v>0.75596139898998005</v>
      </c>
      <c r="AF214" s="284">
        <v>0.69562143159629997</v>
      </c>
      <c r="AG214" s="205"/>
      <c r="AH214" s="153"/>
      <c r="AI214" s="153"/>
      <c r="AJ214" s="153"/>
      <c r="AK214" s="153"/>
      <c r="AL214" s="153"/>
      <c r="AM214" s="153"/>
      <c r="AN214" s="153"/>
      <c r="AO214" s="153"/>
      <c r="AP214" s="153"/>
      <c r="AQ214" s="153"/>
      <c r="AR214" s="153"/>
      <c r="AS214" s="153"/>
      <c r="AT214" s="153"/>
      <c r="AU214" s="153"/>
      <c r="AV214" s="153"/>
      <c r="AW214" s="153"/>
      <c r="AX214" s="153"/>
      <c r="AY214" s="153"/>
      <c r="AZ214" s="153"/>
      <c r="BA214" s="153"/>
      <c r="BB214" s="153"/>
      <c r="BC214" s="153"/>
      <c r="BD214" s="153"/>
      <c r="BE214" s="153"/>
      <c r="BF214" s="153"/>
      <c r="BG214" s="153"/>
      <c r="BH214" s="153"/>
      <c r="BI214" s="153"/>
      <c r="BJ214" s="153"/>
      <c r="BK214" s="153"/>
      <c r="BL214" s="153"/>
      <c r="BM214" s="153"/>
      <c r="BN214" s="153"/>
      <c r="BO214" s="153"/>
      <c r="BP214" s="153"/>
      <c r="BQ214" s="153"/>
      <c r="BR214" s="153"/>
      <c r="BS214" s="153"/>
      <c r="BT214" s="153"/>
      <c r="BU214" s="153"/>
      <c r="BV214" s="153"/>
      <c r="BW214" s="153"/>
      <c r="BX214" s="153"/>
      <c r="BY214" s="153"/>
      <c r="BZ214" s="153"/>
      <c r="CA214" s="153"/>
      <c r="CB214" s="153"/>
      <c r="CC214" s="153"/>
      <c r="CD214" s="153"/>
      <c r="CE214" s="153"/>
      <c r="CF214" s="153"/>
      <c r="CG214" s="153"/>
      <c r="CH214" s="153"/>
      <c r="CI214" s="153"/>
      <c r="CJ214" s="153"/>
      <c r="CK214" s="153"/>
      <c r="CL214" s="153"/>
      <c r="CM214" s="153"/>
      <c r="CN214" s="153"/>
      <c r="CO214" s="153"/>
      <c r="CP214" s="153"/>
      <c r="CQ214" s="153"/>
      <c r="CR214" s="153"/>
      <c r="CS214" s="153"/>
      <c r="CT214" s="153"/>
      <c r="CU214" s="153"/>
      <c r="CV214" s="153"/>
      <c r="CW214" s="153"/>
      <c r="CX214" s="153"/>
      <c r="CY214" s="153"/>
      <c r="CZ214" s="153"/>
      <c r="DA214" s="153"/>
      <c r="DB214" s="153"/>
      <c r="DC214" s="153"/>
      <c r="DD214" s="153"/>
      <c r="DE214" s="153"/>
      <c r="DF214" s="176"/>
      <c r="DG214" s="176"/>
      <c r="DH214" s="7"/>
      <c r="DI214" s="7"/>
      <c r="DJ214" s="7"/>
      <c r="DK214" s="7"/>
      <c r="DL214" s="7"/>
      <c r="DM214" s="7"/>
      <c r="DN214" s="7"/>
      <c r="DO214" s="7"/>
      <c r="DP214" s="7"/>
      <c r="DQ214" s="7"/>
      <c r="DR214" s="7"/>
      <c r="DS214" s="7"/>
      <c r="DT214" s="7"/>
      <c r="DU214" s="7"/>
    </row>
    <row r="215" spans="1:125" x14ac:dyDescent="0.25">
      <c r="A215" s="142" t="s">
        <v>105</v>
      </c>
      <c r="B215" s="143">
        <v>17316449</v>
      </c>
      <c r="C215" s="144">
        <v>0.33687474622690605</v>
      </c>
      <c r="D215" s="145">
        <v>0.17519999999999997</v>
      </c>
      <c r="E215" s="163"/>
      <c r="F215" s="146"/>
      <c r="G215" s="147">
        <v>3138.7201874974662</v>
      </c>
      <c r="H215" s="147"/>
      <c r="I215" s="148"/>
      <c r="J215" s="149">
        <v>0.40366062592636998</v>
      </c>
      <c r="K215" s="149">
        <v>0.44530878156015002</v>
      </c>
      <c r="L215" s="149">
        <v>0.45033316167385001</v>
      </c>
      <c r="M215" s="149">
        <v>0.42577310606294</v>
      </c>
      <c r="N215" s="149">
        <v>0.47249017105384</v>
      </c>
      <c r="O215" s="149">
        <v>0.51090113225468003</v>
      </c>
      <c r="P215" s="149">
        <v>0.48579469089994998</v>
      </c>
      <c r="Q215" s="149">
        <v>0.52375942357439997</v>
      </c>
      <c r="R215" s="150">
        <v>0.52799019795367996</v>
      </c>
      <c r="S215" s="150">
        <v>0.52524015982771</v>
      </c>
      <c r="T215" s="150">
        <v>0.54020152264756005</v>
      </c>
      <c r="U215" s="150">
        <v>0.56222903647722</v>
      </c>
      <c r="V215" s="151">
        <v>0.53732414309948995</v>
      </c>
      <c r="W215" s="151">
        <v>0.55523502894336996</v>
      </c>
      <c r="X215" s="152">
        <v>0.57624071353312001</v>
      </c>
      <c r="Y215" s="152">
        <v>0.61545071708210997</v>
      </c>
      <c r="Z215" s="153">
        <v>0.66807987249615997</v>
      </c>
      <c r="AA215" s="153">
        <v>0.62949235239259005</v>
      </c>
      <c r="AB215" s="153">
        <v>0.63354528439859004</v>
      </c>
      <c r="AC215" s="153">
        <v>0.74038306861190994</v>
      </c>
      <c r="AD215" s="282">
        <v>0.62786180930990998</v>
      </c>
      <c r="AE215" s="295">
        <v>0.66112004600596996</v>
      </c>
      <c r="AF215" s="284">
        <v>0.66593366259599995</v>
      </c>
      <c r="AG215" s="205"/>
      <c r="AH215" s="153"/>
      <c r="AI215" s="153"/>
      <c r="AJ215" s="153"/>
      <c r="AK215" s="153"/>
      <c r="AL215" s="153"/>
      <c r="AM215" s="153"/>
      <c r="AN215" s="153"/>
      <c r="AO215" s="153"/>
      <c r="AP215" s="153"/>
      <c r="AQ215" s="153"/>
      <c r="AR215" s="153"/>
      <c r="AS215" s="153"/>
      <c r="AT215" s="153"/>
      <c r="AU215" s="153"/>
      <c r="AV215" s="153"/>
      <c r="AW215" s="153"/>
      <c r="AX215" s="153"/>
      <c r="AY215" s="153"/>
      <c r="AZ215" s="153"/>
      <c r="BA215" s="153"/>
      <c r="BB215" s="153"/>
      <c r="BC215" s="153"/>
      <c r="BD215" s="153"/>
      <c r="BE215" s="153"/>
      <c r="BF215" s="153"/>
      <c r="BG215" s="153"/>
      <c r="BH215" s="153"/>
      <c r="BI215" s="153"/>
      <c r="BJ215" s="153"/>
      <c r="BK215" s="153"/>
      <c r="BL215" s="153"/>
      <c r="BM215" s="153"/>
      <c r="BN215" s="153"/>
      <c r="BO215" s="153"/>
      <c r="BP215" s="153"/>
      <c r="BQ215" s="153"/>
      <c r="BR215" s="153"/>
      <c r="BS215" s="153"/>
      <c r="BT215" s="153"/>
      <c r="BU215" s="153"/>
      <c r="BV215" s="153"/>
      <c r="BW215" s="153"/>
      <c r="BX215" s="153"/>
      <c r="BY215" s="153"/>
      <c r="BZ215" s="153"/>
      <c r="CA215" s="153"/>
      <c r="CB215" s="153"/>
      <c r="CC215" s="153"/>
      <c r="CD215" s="153"/>
      <c r="CE215" s="153"/>
      <c r="CF215" s="153"/>
      <c r="CG215" s="153"/>
      <c r="CH215" s="153"/>
      <c r="CI215" s="153"/>
      <c r="CJ215" s="153"/>
      <c r="CK215" s="153"/>
      <c r="CL215" s="153"/>
      <c r="CM215" s="153"/>
      <c r="CN215" s="153"/>
      <c r="CO215" s="153"/>
      <c r="CP215" s="153"/>
      <c r="CQ215" s="153"/>
      <c r="CR215" s="153"/>
      <c r="CS215" s="153"/>
      <c r="CT215" s="153"/>
      <c r="CU215" s="153"/>
      <c r="CV215" s="153"/>
      <c r="CW215" s="153"/>
      <c r="CX215" s="153"/>
      <c r="CY215" s="153"/>
      <c r="CZ215" s="153"/>
      <c r="DA215" s="153"/>
      <c r="DB215" s="153"/>
      <c r="DC215" s="153"/>
      <c r="DD215" s="153"/>
      <c r="DE215" s="153"/>
      <c r="DF215" s="176"/>
      <c r="DG215" s="176"/>
      <c r="DH215" s="7"/>
      <c r="DI215" s="7"/>
      <c r="DJ215" s="7"/>
      <c r="DK215" s="7"/>
      <c r="DL215" s="7"/>
      <c r="DM215" s="7"/>
      <c r="DN215" s="7"/>
      <c r="DO215" s="7"/>
      <c r="DP215" s="7"/>
      <c r="DQ215" s="7"/>
      <c r="DR215" s="7"/>
      <c r="DS215" s="7"/>
      <c r="DT215" s="7"/>
      <c r="DU215" s="7"/>
    </row>
    <row r="216" spans="1:125" x14ac:dyDescent="0.25">
      <c r="A216" s="142" t="s">
        <v>95</v>
      </c>
      <c r="B216" s="143">
        <v>8605718</v>
      </c>
      <c r="C216" s="144">
        <v>0.14628284924047003</v>
      </c>
      <c r="D216" s="145">
        <v>0.50049999999999994</v>
      </c>
      <c r="E216" s="163"/>
      <c r="F216" s="146"/>
      <c r="G216" s="147">
        <v>1502.1829076264264</v>
      </c>
      <c r="H216" s="147"/>
      <c r="I216" s="148"/>
      <c r="J216" s="149">
        <v>9.7310104233172004E-2</v>
      </c>
      <c r="K216" s="149">
        <v>0.11712563100633</v>
      </c>
      <c r="L216" s="149">
        <v>0.11728380071475</v>
      </c>
      <c r="M216" s="149">
        <v>0.11842302413378999</v>
      </c>
      <c r="N216" s="149">
        <v>0.11346831308425</v>
      </c>
      <c r="O216" s="149">
        <v>0.10083052053382</v>
      </c>
      <c r="P216" s="149">
        <v>0.12295242717252</v>
      </c>
      <c r="Q216" s="149">
        <v>0.1117970963641</v>
      </c>
      <c r="R216" s="150">
        <v>0.10589719563238</v>
      </c>
      <c r="S216" s="150">
        <v>0.10267235675132</v>
      </c>
      <c r="T216" s="150">
        <v>0.11084665193562999</v>
      </c>
      <c r="U216" s="150">
        <v>0.13079492116104999</v>
      </c>
      <c r="V216" s="151">
        <v>0.14441346653671999</v>
      </c>
      <c r="W216" s="151">
        <v>0.16149965044291001</v>
      </c>
      <c r="X216" s="152">
        <v>0.17152324900859001</v>
      </c>
      <c r="Y216" s="152">
        <v>0.14092956005787</v>
      </c>
      <c r="Z216" s="153">
        <v>0.13884493521402999</v>
      </c>
      <c r="AA216" s="153">
        <v>0.13225422248454</v>
      </c>
      <c r="AB216" s="153">
        <v>0.12987911467728</v>
      </c>
      <c r="AC216" s="153">
        <v>0.12182827146967</v>
      </c>
      <c r="AD216" s="282">
        <v>0.12086371744181</v>
      </c>
      <c r="AE216" s="295">
        <v>0.12868416542689001</v>
      </c>
      <c r="AF216" s="284">
        <v>0.13129152534503</v>
      </c>
      <c r="AG216" s="205"/>
      <c r="AH216" s="153"/>
      <c r="AI216" s="153"/>
      <c r="AJ216" s="153"/>
      <c r="AK216" s="153"/>
      <c r="AL216" s="153"/>
      <c r="AM216" s="153"/>
      <c r="AN216" s="153"/>
      <c r="AO216" s="153"/>
      <c r="AP216" s="153"/>
      <c r="AQ216" s="153"/>
      <c r="AR216" s="153"/>
      <c r="AS216" s="153"/>
      <c r="AT216" s="153"/>
      <c r="AU216" s="153"/>
      <c r="AV216" s="153"/>
      <c r="AW216" s="153"/>
      <c r="AX216" s="153"/>
      <c r="AY216" s="153"/>
      <c r="AZ216" s="153"/>
      <c r="BA216" s="153"/>
      <c r="BB216" s="153"/>
      <c r="BC216" s="153"/>
      <c r="BD216" s="153"/>
      <c r="BE216" s="153"/>
      <c r="BF216" s="153"/>
      <c r="BG216" s="153"/>
      <c r="BH216" s="153"/>
      <c r="BI216" s="153"/>
      <c r="BJ216" s="153"/>
      <c r="BK216" s="153"/>
      <c r="BL216" s="153"/>
      <c r="BM216" s="153"/>
      <c r="BN216" s="153"/>
      <c r="BO216" s="153"/>
      <c r="BP216" s="153"/>
      <c r="BQ216" s="153"/>
      <c r="BR216" s="153"/>
      <c r="BS216" s="153"/>
      <c r="BT216" s="153"/>
      <c r="BU216" s="153"/>
      <c r="BV216" s="153"/>
      <c r="BW216" s="153"/>
      <c r="BX216" s="153"/>
      <c r="BY216" s="153"/>
      <c r="BZ216" s="153"/>
      <c r="CA216" s="153"/>
      <c r="CB216" s="153"/>
      <c r="CC216" s="153"/>
      <c r="CD216" s="153"/>
      <c r="CE216" s="153"/>
      <c r="CF216" s="153"/>
      <c r="CG216" s="153"/>
      <c r="CH216" s="153"/>
      <c r="CI216" s="153"/>
      <c r="CJ216" s="153"/>
      <c r="CK216" s="153"/>
      <c r="CL216" s="153"/>
      <c r="CM216" s="153"/>
      <c r="CN216" s="153"/>
      <c r="CO216" s="153"/>
      <c r="CP216" s="153"/>
      <c r="CQ216" s="153"/>
      <c r="CR216" s="153"/>
      <c r="CS216" s="153"/>
      <c r="CT216" s="153"/>
      <c r="CU216" s="153"/>
      <c r="CV216" s="153"/>
      <c r="CW216" s="153"/>
      <c r="CX216" s="153"/>
      <c r="CY216" s="153"/>
      <c r="CZ216" s="153"/>
      <c r="DA216" s="153"/>
      <c r="DB216" s="153"/>
      <c r="DC216" s="153"/>
      <c r="DD216" s="153"/>
      <c r="DE216" s="153"/>
      <c r="DF216" s="176"/>
      <c r="DG216" s="176"/>
      <c r="DH216" s="7"/>
      <c r="DI216" s="7"/>
      <c r="DJ216" s="7"/>
      <c r="DK216" s="7"/>
      <c r="DL216" s="7"/>
      <c r="DM216" s="7"/>
      <c r="DN216" s="7"/>
      <c r="DO216" s="7"/>
      <c r="DP216" s="7"/>
      <c r="DQ216" s="7"/>
      <c r="DR216" s="7"/>
      <c r="DS216" s="7"/>
      <c r="DT216" s="7"/>
      <c r="DU216" s="7"/>
    </row>
    <row r="217" spans="1:125" x14ac:dyDescent="0.25">
      <c r="A217" s="142" t="s">
        <v>110</v>
      </c>
      <c r="B217" s="143">
        <v>724273</v>
      </c>
      <c r="C217" s="144">
        <v>0.46049660012454796</v>
      </c>
      <c r="D217" s="145">
        <v>4.3799999999999957E-2</v>
      </c>
      <c r="E217" s="163"/>
      <c r="F217" s="146"/>
      <c r="G217" s="147">
        <v>2374.3756315760943</v>
      </c>
      <c r="H217" s="147"/>
      <c r="I217" s="148"/>
      <c r="J217" s="149">
        <v>0.63079971873756002</v>
      </c>
      <c r="K217" s="149">
        <v>0.65568711197379004</v>
      </c>
      <c r="L217" s="149">
        <v>0.65965183403169003</v>
      </c>
      <c r="M217" s="149">
        <v>0.66243497146482999</v>
      </c>
      <c r="N217" s="149">
        <v>0.66360513192898996</v>
      </c>
      <c r="O217" s="149">
        <v>0.67583044510903001</v>
      </c>
      <c r="P217" s="149">
        <v>0.65902256913011004</v>
      </c>
      <c r="Q217" s="149">
        <v>0.65633794613516006</v>
      </c>
      <c r="R217" s="150">
        <v>0.65242792229220004</v>
      </c>
      <c r="S217" s="150">
        <v>0.65908874092901004</v>
      </c>
      <c r="T217" s="150">
        <v>0.69059479274001001</v>
      </c>
      <c r="U217" s="150">
        <v>0.70513098936186003</v>
      </c>
      <c r="V217" s="151">
        <v>0.68685246504559005</v>
      </c>
      <c r="W217" s="151">
        <v>0.70478191971477</v>
      </c>
      <c r="X217" s="152">
        <v>0.65815195779531999</v>
      </c>
      <c r="Y217" s="152">
        <v>0.582423491663</v>
      </c>
      <c r="Z217" s="153">
        <v>0.55299763816513003</v>
      </c>
      <c r="AA217" s="153">
        <v>0.55648856318200002</v>
      </c>
      <c r="AB217" s="153">
        <v>0.57340614746410001</v>
      </c>
      <c r="AC217" s="153">
        <v>0.58173925611606003</v>
      </c>
      <c r="AD217" s="282">
        <v>0.46174322567970999</v>
      </c>
      <c r="AE217" s="295">
        <v>0.47096411205321997</v>
      </c>
      <c r="AF217" s="284">
        <v>0.47330102678616998</v>
      </c>
      <c r="AG217" s="205"/>
      <c r="AH217" s="153"/>
      <c r="AI217" s="153"/>
      <c r="AJ217" s="153"/>
      <c r="AK217" s="153"/>
      <c r="AL217" s="153"/>
      <c r="AM217" s="153"/>
      <c r="AN217" s="153"/>
      <c r="AO217" s="153"/>
      <c r="AP217" s="153"/>
      <c r="AQ217" s="153"/>
      <c r="AR217" s="153"/>
      <c r="AS217" s="153"/>
      <c r="AT217" s="153"/>
      <c r="AU217" s="153"/>
      <c r="AV217" s="153"/>
      <c r="AW217" s="153"/>
      <c r="AX217" s="153"/>
      <c r="AY217" s="153"/>
      <c r="AZ217" s="153"/>
      <c r="BA217" s="153"/>
      <c r="BB217" s="153"/>
      <c r="BC217" s="153"/>
      <c r="BD217" s="153"/>
      <c r="BE217" s="153"/>
      <c r="BF217" s="153"/>
      <c r="BG217" s="153"/>
      <c r="BH217" s="153"/>
      <c r="BI217" s="153"/>
      <c r="BJ217" s="153"/>
      <c r="BK217" s="153"/>
      <c r="BL217" s="153"/>
      <c r="BM217" s="153"/>
      <c r="BN217" s="153"/>
      <c r="BO217" s="153"/>
      <c r="BP217" s="153"/>
      <c r="BQ217" s="153"/>
      <c r="BR217" s="153"/>
      <c r="BS217" s="153"/>
      <c r="BT217" s="153"/>
      <c r="BU217" s="153"/>
      <c r="BV217" s="153"/>
      <c r="BW217" s="153"/>
      <c r="BX217" s="153"/>
      <c r="BY217" s="153"/>
      <c r="BZ217" s="153"/>
      <c r="CA217" s="153"/>
      <c r="CB217" s="153"/>
      <c r="CC217" s="153"/>
      <c r="CD217" s="153"/>
      <c r="CE217" s="153"/>
      <c r="CF217" s="153"/>
      <c r="CG217" s="153"/>
      <c r="CH217" s="153"/>
      <c r="CI217" s="153"/>
      <c r="CJ217" s="153"/>
      <c r="CK217" s="153"/>
      <c r="CL217" s="153"/>
      <c r="CM217" s="153"/>
      <c r="CN217" s="153"/>
      <c r="CO217" s="153"/>
      <c r="CP217" s="153"/>
      <c r="CQ217" s="153"/>
      <c r="CR217" s="153"/>
      <c r="CS217" s="153"/>
      <c r="CT217" s="153"/>
      <c r="CU217" s="153"/>
      <c r="CV217" s="153"/>
      <c r="CW217" s="153"/>
      <c r="CX217" s="153"/>
      <c r="CY217" s="153"/>
      <c r="CZ217" s="153"/>
      <c r="DA217" s="153"/>
      <c r="DB217" s="153"/>
      <c r="DC217" s="153"/>
      <c r="DD217" s="153"/>
      <c r="DE217" s="153"/>
      <c r="DF217" s="176"/>
      <c r="DG217" s="176"/>
      <c r="DH217" s="7"/>
      <c r="DI217" s="7"/>
      <c r="DJ217" s="7"/>
      <c r="DK217" s="7"/>
      <c r="DL217" s="7"/>
      <c r="DM217" s="7"/>
      <c r="DN217" s="7"/>
      <c r="DO217" s="7"/>
      <c r="DP217" s="7"/>
      <c r="DQ217" s="7"/>
      <c r="DR217" s="7"/>
      <c r="DS217" s="7"/>
      <c r="DT217" s="7"/>
      <c r="DU217" s="7"/>
    </row>
    <row r="218" spans="1:125" x14ac:dyDescent="0.25">
      <c r="A218" s="142" t="s">
        <v>74</v>
      </c>
      <c r="B218" s="143">
        <v>17597511</v>
      </c>
      <c r="C218" s="144">
        <v>5.68247279071891E-2</v>
      </c>
      <c r="D218" s="145">
        <v>0.27639999999999998</v>
      </c>
      <c r="E218" s="146"/>
      <c r="F218" s="146"/>
      <c r="G218" s="147">
        <v>980.82329580424266</v>
      </c>
      <c r="H218" s="147"/>
      <c r="I218" s="148"/>
      <c r="J218" s="149">
        <v>7.1643019353229004E-2</v>
      </c>
      <c r="K218" s="149">
        <v>7.2137811916369005E-2</v>
      </c>
      <c r="L218" s="149">
        <v>7.7457877162549996E-2</v>
      </c>
      <c r="M218" s="149">
        <v>7.6339013042239001E-2</v>
      </c>
      <c r="N218" s="149">
        <v>7.4005958058761007E-2</v>
      </c>
      <c r="O218" s="149">
        <v>7.2915355140445004E-2</v>
      </c>
      <c r="P218" s="149">
        <v>7.3591649887639998E-2</v>
      </c>
      <c r="Q218" s="149">
        <v>7.2180725061534001E-2</v>
      </c>
      <c r="R218" s="150">
        <v>6.7864524643280993E-2</v>
      </c>
      <c r="S218" s="150">
        <v>6.5691815999704001E-2</v>
      </c>
      <c r="T218" s="150">
        <v>6.6031267698881999E-2</v>
      </c>
      <c r="U218" s="150">
        <v>6.3247947033832005E-2</v>
      </c>
      <c r="V218" s="151">
        <v>6.1158812100150999E-2</v>
      </c>
      <c r="W218" s="151">
        <v>5.9307888994207997E-2</v>
      </c>
      <c r="X218" s="152">
        <v>5.7568353251598002E-2</v>
      </c>
      <c r="Y218" s="152">
        <v>5.8973023200964002E-2</v>
      </c>
      <c r="Z218" s="153">
        <v>5.6559872123220001E-2</v>
      </c>
      <c r="AA218" s="153">
        <v>5.3693057552870002E-2</v>
      </c>
      <c r="AB218" s="153">
        <v>5.3096305613508997E-2</v>
      </c>
      <c r="AC218" s="153">
        <v>5.3206647042257998E-2</v>
      </c>
      <c r="AD218" s="282">
        <v>5.2439182348468998E-2</v>
      </c>
      <c r="AE218" s="295">
        <v>5.5344401751565998E-2</v>
      </c>
      <c r="AF218" s="284">
        <v>5.5041871622789999E-2</v>
      </c>
      <c r="AG218" s="205"/>
      <c r="AH218" s="153"/>
      <c r="AI218" s="153"/>
      <c r="AJ218" s="153"/>
      <c r="AK218" s="153"/>
      <c r="AL218" s="153"/>
      <c r="AM218" s="153"/>
      <c r="AN218" s="153"/>
      <c r="AO218" s="153"/>
      <c r="AP218" s="153"/>
      <c r="AQ218" s="153"/>
      <c r="AR218" s="153"/>
      <c r="AS218" s="153"/>
      <c r="AT218" s="153"/>
      <c r="AU218" s="153"/>
      <c r="AV218" s="153"/>
      <c r="AW218" s="153"/>
      <c r="AX218" s="153"/>
      <c r="AY218" s="153"/>
      <c r="AZ218" s="153"/>
      <c r="BA218" s="153"/>
      <c r="BB218" s="153"/>
      <c r="BC218" s="153"/>
      <c r="BD218" s="153"/>
      <c r="BE218" s="153"/>
      <c r="BF218" s="153"/>
      <c r="BG218" s="153"/>
      <c r="BH218" s="153"/>
      <c r="BI218" s="153"/>
      <c r="BJ218" s="153"/>
      <c r="BK218" s="153"/>
      <c r="BL218" s="153"/>
      <c r="BM218" s="153"/>
      <c r="BN218" s="153"/>
      <c r="BO218" s="153"/>
      <c r="BP218" s="153"/>
      <c r="BQ218" s="153"/>
      <c r="BR218" s="153"/>
      <c r="BS218" s="153"/>
      <c r="BT218" s="153"/>
      <c r="BU218" s="153"/>
      <c r="BV218" s="153"/>
      <c r="BW218" s="153"/>
      <c r="BX218" s="153"/>
      <c r="BY218" s="153"/>
      <c r="BZ218" s="153"/>
      <c r="CA218" s="153"/>
      <c r="CB218" s="153"/>
      <c r="CC218" s="153"/>
      <c r="CD218" s="153"/>
      <c r="CE218" s="153"/>
      <c r="CF218" s="153"/>
      <c r="CG218" s="153"/>
      <c r="CH218" s="153"/>
      <c r="CI218" s="153"/>
      <c r="CJ218" s="153"/>
      <c r="CK218" s="153"/>
      <c r="CL218" s="153"/>
      <c r="CM218" s="153"/>
      <c r="CN218" s="153"/>
      <c r="CO218" s="153"/>
      <c r="CP218" s="153"/>
      <c r="CQ218" s="153"/>
      <c r="CR218" s="153"/>
      <c r="CS218" s="153"/>
      <c r="CT218" s="153"/>
      <c r="CU218" s="153"/>
      <c r="CV218" s="153"/>
      <c r="CW218" s="153"/>
      <c r="CX218" s="153"/>
      <c r="CY218" s="153"/>
      <c r="CZ218" s="153"/>
      <c r="DA218" s="153"/>
      <c r="DB218" s="153"/>
      <c r="DC218" s="153"/>
      <c r="DD218" s="153"/>
      <c r="DE218" s="153"/>
      <c r="DF218" s="176"/>
      <c r="DG218" s="176"/>
      <c r="DH218" s="7"/>
      <c r="DI218" s="7"/>
      <c r="DJ218" s="7"/>
      <c r="DK218" s="7"/>
      <c r="DL218" s="7"/>
      <c r="DM218" s="7"/>
      <c r="DN218" s="7"/>
      <c r="DO218" s="7"/>
      <c r="DP218" s="7"/>
      <c r="DQ218" s="7"/>
      <c r="DR218" s="7"/>
      <c r="DS218" s="7"/>
      <c r="DT218" s="7"/>
      <c r="DU218" s="7"/>
    </row>
    <row r="219" spans="1:125" x14ac:dyDescent="0.25">
      <c r="A219" s="142" t="s">
        <v>107</v>
      </c>
      <c r="B219" s="143">
        <v>22181000</v>
      </c>
      <c r="C219" s="144">
        <v>0.377233860742895</v>
      </c>
      <c r="D219" s="145">
        <v>0.36369999999999997</v>
      </c>
      <c r="E219" s="163"/>
      <c r="F219" s="146"/>
      <c r="G219" s="147">
        <v>11102.232385371866</v>
      </c>
      <c r="H219" s="147"/>
      <c r="I219" s="148"/>
      <c r="J219" s="149">
        <v>0.60956357136992001</v>
      </c>
      <c r="K219" s="149">
        <v>0.60044150739264002</v>
      </c>
      <c r="L219" s="149">
        <v>0.62335863619244003</v>
      </c>
      <c r="M219" s="149">
        <v>0.66861283065826005</v>
      </c>
      <c r="N219" s="149">
        <v>0.68534425715590996</v>
      </c>
      <c r="O219" s="149">
        <v>0.73848448839545999</v>
      </c>
      <c r="P219" s="149">
        <v>0.65523628427322</v>
      </c>
      <c r="Q219" s="149">
        <v>0.71238529109604998</v>
      </c>
      <c r="R219" s="150">
        <v>0.66680735034572003</v>
      </c>
      <c r="S219" s="150">
        <v>0.63640462210913995</v>
      </c>
      <c r="T219" s="150">
        <v>0.66920184806247995</v>
      </c>
      <c r="U219" s="150">
        <v>0.78299516627774002</v>
      </c>
      <c r="V219" s="151">
        <v>0.87604594120636003</v>
      </c>
      <c r="W219" s="151">
        <v>0.72273004484002001</v>
      </c>
      <c r="X219" s="152">
        <v>0.86692538857061996</v>
      </c>
      <c r="Y219" s="152">
        <v>0.95144649611734</v>
      </c>
      <c r="Z219" s="153">
        <v>1.1291138553933999</v>
      </c>
      <c r="AA219" s="153">
        <v>1.1209972763144</v>
      </c>
      <c r="AB219" s="153">
        <v>1.0491072342412999</v>
      </c>
      <c r="AC219" s="153">
        <v>1.1244301503709999</v>
      </c>
      <c r="AD219" s="282">
        <v>1.0518685044031999</v>
      </c>
      <c r="AE219" s="295">
        <v>1.0011476371076999</v>
      </c>
      <c r="AF219" s="284">
        <v>0.87417081077756997</v>
      </c>
      <c r="AG219" s="205"/>
      <c r="AH219" s="153"/>
      <c r="AI219" s="153"/>
      <c r="AJ219" s="153"/>
      <c r="AK219" s="153"/>
      <c r="AL219" s="153"/>
      <c r="AM219" s="153"/>
      <c r="AN219" s="153"/>
      <c r="AO219" s="153"/>
      <c r="AP219" s="153"/>
      <c r="AQ219" s="153"/>
      <c r="AR219" s="153"/>
      <c r="AS219" s="153"/>
      <c r="AT219" s="153"/>
      <c r="AU219" s="153"/>
      <c r="AV219" s="153"/>
      <c r="AW219" s="153"/>
      <c r="AX219" s="153"/>
      <c r="AY219" s="153"/>
      <c r="AZ219" s="153"/>
      <c r="BA219" s="153"/>
      <c r="BB219" s="153"/>
      <c r="BC219" s="153"/>
      <c r="BD219" s="153"/>
      <c r="BE219" s="153"/>
      <c r="BF219" s="153"/>
      <c r="BG219" s="153"/>
      <c r="BH219" s="153"/>
      <c r="BI219" s="153"/>
      <c r="BJ219" s="153"/>
      <c r="BK219" s="153"/>
      <c r="BL219" s="153"/>
      <c r="BM219" s="153"/>
      <c r="BN219" s="153"/>
      <c r="BO219" s="153"/>
      <c r="BP219" s="153"/>
      <c r="BQ219" s="153"/>
      <c r="BR219" s="153"/>
      <c r="BS219" s="153"/>
      <c r="BT219" s="153"/>
      <c r="BU219" s="153"/>
      <c r="BV219" s="153"/>
      <c r="BW219" s="153"/>
      <c r="BX219" s="153"/>
      <c r="BY219" s="153"/>
      <c r="BZ219" s="153"/>
      <c r="CA219" s="153"/>
      <c r="CB219" s="153"/>
      <c r="CC219" s="153"/>
      <c r="CD219" s="153"/>
      <c r="CE219" s="153"/>
      <c r="CF219" s="153"/>
      <c r="CG219" s="153"/>
      <c r="CH219" s="153"/>
      <c r="CI219" s="153"/>
      <c r="CJ219" s="153"/>
      <c r="CK219" s="153"/>
      <c r="CL219" s="153"/>
      <c r="CM219" s="153"/>
      <c r="CN219" s="153"/>
      <c r="CO219" s="153"/>
      <c r="CP219" s="153"/>
      <c r="CQ219" s="153"/>
      <c r="CR219" s="153"/>
      <c r="CS219" s="153"/>
      <c r="CT219" s="153"/>
      <c r="CU219" s="153"/>
      <c r="CV219" s="153"/>
      <c r="CW219" s="153"/>
      <c r="CX219" s="153"/>
      <c r="CY219" s="153"/>
      <c r="CZ219" s="153"/>
      <c r="DA219" s="153"/>
      <c r="DB219" s="153"/>
      <c r="DC219" s="153"/>
      <c r="DD219" s="153"/>
      <c r="DE219" s="153"/>
      <c r="DF219" s="176"/>
      <c r="DG219" s="176"/>
      <c r="DH219" s="7"/>
      <c r="DI219" s="7"/>
      <c r="DJ219" s="7"/>
      <c r="DK219" s="7"/>
      <c r="DL219" s="7"/>
      <c r="DM219" s="7"/>
      <c r="DN219" s="7"/>
      <c r="DO219" s="7"/>
      <c r="DP219" s="7"/>
      <c r="DQ219" s="7"/>
      <c r="DR219" s="7"/>
      <c r="DS219" s="7"/>
      <c r="DT219" s="7"/>
      <c r="DU219" s="7"/>
    </row>
    <row r="220" spans="1:125" x14ac:dyDescent="0.25">
      <c r="A220" s="142" t="s">
        <v>94</v>
      </c>
      <c r="B220" s="143">
        <v>46874204</v>
      </c>
      <c r="C220" s="144">
        <v>0.16762047382739501</v>
      </c>
      <c r="D220" s="145">
        <v>0.30829999999999996</v>
      </c>
      <c r="E220" s="163"/>
      <c r="F220" s="146"/>
      <c r="G220" s="147">
        <v>4291.2791408962685</v>
      </c>
      <c r="H220" s="147"/>
      <c r="I220" s="148"/>
      <c r="J220" s="149">
        <v>0.17822832062753999</v>
      </c>
      <c r="K220" s="149">
        <v>0.18911633143402001</v>
      </c>
      <c r="L220" s="149">
        <v>0.22465882697695999</v>
      </c>
      <c r="M220" s="149">
        <v>0.22429680050819001</v>
      </c>
      <c r="N220" s="149">
        <v>0.24351865233649</v>
      </c>
      <c r="O220" s="149">
        <v>0.28080586156407999</v>
      </c>
      <c r="P220" s="149">
        <v>0.33384395544989998</v>
      </c>
      <c r="Q220" s="149">
        <v>0.35194156790551001</v>
      </c>
      <c r="R220" s="150">
        <v>0.36586558655786</v>
      </c>
      <c r="S220" s="150">
        <v>0.36901549509884002</v>
      </c>
      <c r="T220" s="150">
        <v>0.38186689814433999</v>
      </c>
      <c r="U220" s="150">
        <v>0.35741666410009998</v>
      </c>
      <c r="V220" s="151">
        <v>0.37689844678315998</v>
      </c>
      <c r="W220" s="151">
        <v>0.36979729842031001</v>
      </c>
      <c r="X220" s="152">
        <v>0.37968877619584002</v>
      </c>
      <c r="Y220" s="152">
        <v>0.43211535793926997</v>
      </c>
      <c r="Z220" s="153">
        <v>0.46846681259973</v>
      </c>
      <c r="AA220" s="153">
        <v>0.45411344760391997</v>
      </c>
      <c r="AB220" s="153">
        <v>0.44965503645021998</v>
      </c>
      <c r="AC220" s="153">
        <v>0.43749217538071999</v>
      </c>
      <c r="AD220" s="282">
        <v>0.39821463153105002</v>
      </c>
      <c r="AE220" s="295">
        <v>0.40563074187451997</v>
      </c>
      <c r="AF220" s="284">
        <v>0.40378769672909998</v>
      </c>
      <c r="AG220" s="205"/>
      <c r="AH220" s="153"/>
      <c r="AI220" s="153"/>
      <c r="AJ220" s="153"/>
      <c r="AK220" s="153"/>
      <c r="AL220" s="153"/>
      <c r="AM220" s="153"/>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3"/>
      <c r="BQ220" s="153"/>
      <c r="BR220" s="153"/>
      <c r="BS220" s="153"/>
      <c r="BT220" s="153"/>
      <c r="BU220" s="153"/>
      <c r="BV220" s="153"/>
      <c r="BW220" s="153"/>
      <c r="BX220" s="153"/>
      <c r="BY220" s="153"/>
      <c r="BZ220" s="153"/>
      <c r="CA220" s="153"/>
      <c r="CB220" s="153"/>
      <c r="CC220" s="153"/>
      <c r="CD220" s="153"/>
      <c r="CE220" s="153"/>
      <c r="CF220" s="153"/>
      <c r="CG220" s="153"/>
      <c r="CH220" s="153"/>
      <c r="CI220" s="153"/>
      <c r="CJ220" s="153"/>
      <c r="CK220" s="153"/>
      <c r="CL220" s="153"/>
      <c r="CM220" s="153"/>
      <c r="CN220" s="153"/>
      <c r="CO220" s="153"/>
      <c r="CP220" s="153"/>
      <c r="CQ220" s="153"/>
      <c r="CR220" s="153"/>
      <c r="CS220" s="153"/>
      <c r="CT220" s="153"/>
      <c r="CU220" s="153"/>
      <c r="CV220" s="153"/>
      <c r="CW220" s="153"/>
      <c r="CX220" s="153"/>
      <c r="CY220" s="153"/>
      <c r="CZ220" s="153"/>
      <c r="DA220" s="153"/>
      <c r="DB220" s="153"/>
      <c r="DC220" s="153"/>
      <c r="DD220" s="153"/>
      <c r="DE220" s="153"/>
      <c r="DF220" s="176"/>
      <c r="DG220" s="176"/>
      <c r="DH220" s="7"/>
      <c r="DI220" s="7"/>
      <c r="DJ220" s="7"/>
      <c r="DK220" s="7"/>
      <c r="DL220" s="7"/>
      <c r="DM220" s="7"/>
      <c r="DN220" s="7"/>
      <c r="DO220" s="7"/>
      <c r="DP220" s="7"/>
      <c r="DQ220" s="7"/>
      <c r="DR220" s="7"/>
      <c r="DS220" s="7"/>
      <c r="DT220" s="7"/>
      <c r="DU220" s="7"/>
    </row>
    <row r="221" spans="1:125" x14ac:dyDescent="0.25">
      <c r="A221" s="142" t="s">
        <v>139</v>
      </c>
      <c r="B221" s="143">
        <v>1201670</v>
      </c>
      <c r="C221" s="144">
        <v>1.2095787352145859</v>
      </c>
      <c r="D221" s="145">
        <v>0.36659999999999998</v>
      </c>
      <c r="E221" s="163"/>
      <c r="F221" s="146"/>
      <c r="G221" s="147">
        <v>7774.5803357137574</v>
      </c>
      <c r="H221" s="147"/>
      <c r="I221" s="148"/>
      <c r="J221" s="149">
        <v>1.0334670091467999</v>
      </c>
      <c r="K221" s="149">
        <v>1.0359771595056</v>
      </c>
      <c r="L221" s="149">
        <v>1.0006964492390999</v>
      </c>
      <c r="M221" s="149">
        <v>0.92299514764655999</v>
      </c>
      <c r="N221" s="149">
        <v>0.90692843229088005</v>
      </c>
      <c r="O221" s="149">
        <v>0.89492627385950996</v>
      </c>
      <c r="P221" s="149">
        <v>0.89067491563643997</v>
      </c>
      <c r="Q221" s="149">
        <v>0.90645948609782001</v>
      </c>
      <c r="R221" s="150">
        <v>0.87392875363002998</v>
      </c>
      <c r="S221" s="150">
        <v>0.88855341401379995</v>
      </c>
      <c r="T221" s="150">
        <v>0.71090341679060998</v>
      </c>
      <c r="U221" s="150">
        <v>0.66826328711288996</v>
      </c>
      <c r="V221" s="151">
        <v>0.64924069671657003</v>
      </c>
      <c r="W221" s="151">
        <v>0.75673506235945998</v>
      </c>
      <c r="X221" s="152">
        <v>0.75845837483389</v>
      </c>
      <c r="Y221" s="152">
        <v>0.77378040970114004</v>
      </c>
      <c r="Z221" s="153">
        <v>0.83439376620524996</v>
      </c>
      <c r="AA221" s="153">
        <v>0.81188109329246005</v>
      </c>
      <c r="AB221" s="153">
        <v>0.79783606633680004</v>
      </c>
      <c r="AC221" s="153">
        <v>0.82929848028792996</v>
      </c>
      <c r="AD221" s="282">
        <v>0.80041319828136004</v>
      </c>
      <c r="AE221" s="295">
        <v>0.81233547322219002</v>
      </c>
      <c r="AF221" s="284">
        <v>0.90773690444882005</v>
      </c>
      <c r="AG221" s="205"/>
      <c r="AH221" s="153"/>
      <c r="AI221" s="153"/>
      <c r="AJ221" s="153"/>
      <c r="AK221" s="153"/>
      <c r="AL221" s="153"/>
      <c r="AM221" s="153"/>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3"/>
      <c r="BQ221" s="153"/>
      <c r="BR221" s="153"/>
      <c r="BS221" s="153"/>
      <c r="BT221" s="153"/>
      <c r="BU221" s="153"/>
      <c r="BV221" s="153"/>
      <c r="BW221" s="153"/>
      <c r="BX221" s="153"/>
      <c r="BY221" s="153"/>
      <c r="BZ221" s="153"/>
      <c r="CA221" s="153"/>
      <c r="CB221" s="153"/>
      <c r="CC221" s="153"/>
      <c r="CD221" s="153"/>
      <c r="CE221" s="153"/>
      <c r="CF221" s="153"/>
      <c r="CG221" s="153"/>
      <c r="CH221" s="153"/>
      <c r="CI221" s="153"/>
      <c r="CJ221" s="153"/>
      <c r="CK221" s="153"/>
      <c r="CL221" s="153"/>
      <c r="CM221" s="153"/>
      <c r="CN221" s="153"/>
      <c r="CO221" s="153"/>
      <c r="CP221" s="153"/>
      <c r="CQ221" s="153"/>
      <c r="CR221" s="153"/>
      <c r="CS221" s="153"/>
      <c r="CT221" s="153"/>
      <c r="CU221" s="153"/>
      <c r="CV221" s="153"/>
      <c r="CW221" s="153"/>
      <c r="CX221" s="153"/>
      <c r="CY221" s="153"/>
      <c r="CZ221" s="153"/>
      <c r="DA221" s="153"/>
      <c r="DB221" s="153"/>
      <c r="DC221" s="153"/>
      <c r="DD221" s="153"/>
      <c r="DE221" s="153"/>
      <c r="DF221" s="176"/>
      <c r="DG221" s="176"/>
      <c r="DH221" s="7"/>
      <c r="DI221" s="7"/>
      <c r="DJ221" s="7"/>
      <c r="DK221" s="7"/>
      <c r="DL221" s="7"/>
      <c r="DM221" s="7"/>
      <c r="DN221" s="7"/>
      <c r="DO221" s="7"/>
      <c r="DP221" s="7"/>
      <c r="DQ221" s="7"/>
      <c r="DR221" s="7"/>
      <c r="DS221" s="7"/>
      <c r="DT221" s="7"/>
      <c r="DU221" s="7"/>
    </row>
    <row r="222" spans="1:125" x14ac:dyDescent="0.25">
      <c r="A222" s="142" t="s">
        <v>129</v>
      </c>
      <c r="B222" s="143">
        <v>9952787</v>
      </c>
      <c r="C222" s="144">
        <v>1.0226696255293921</v>
      </c>
      <c r="D222" s="145">
        <v>0.21909999999999996</v>
      </c>
      <c r="E222" s="163"/>
      <c r="F222" s="146"/>
      <c r="G222" s="147">
        <v>2992.799783694084</v>
      </c>
      <c r="H222" s="147"/>
      <c r="I222" s="148"/>
      <c r="J222" s="149">
        <v>0.44797787931712002</v>
      </c>
      <c r="K222" s="149">
        <v>0.43341667871511003</v>
      </c>
      <c r="L222" s="149">
        <v>0.42739399478631002</v>
      </c>
      <c r="M222" s="149">
        <v>0.42824678145889999</v>
      </c>
      <c r="N222" s="149">
        <v>0.4993756839149</v>
      </c>
      <c r="O222" s="149">
        <v>0.46559233302629999</v>
      </c>
      <c r="P222" s="149">
        <v>0.49851268623689998</v>
      </c>
      <c r="Q222" s="149">
        <v>0.56631169030967998</v>
      </c>
      <c r="R222" s="150">
        <v>0.51861872239227003</v>
      </c>
      <c r="S222" s="150">
        <v>0.40817423602604003</v>
      </c>
      <c r="T222" s="150">
        <v>0.40190580379971003</v>
      </c>
      <c r="U222" s="150">
        <v>0.39439655370964</v>
      </c>
      <c r="V222" s="151">
        <v>0.43806651718854001</v>
      </c>
      <c r="W222" s="151">
        <v>0.43949583956482002</v>
      </c>
      <c r="X222" s="152">
        <v>0.57019575049385995</v>
      </c>
      <c r="Y222" s="152">
        <v>0.59564135085474001</v>
      </c>
      <c r="Z222" s="153">
        <v>0.65428365740945005</v>
      </c>
      <c r="AA222" s="153">
        <v>0.7771730532908</v>
      </c>
      <c r="AB222" s="153">
        <v>0.90080973030332001</v>
      </c>
      <c r="AC222" s="153">
        <v>0.97265886452799999</v>
      </c>
      <c r="AD222" s="282">
        <v>0.99042444796703999</v>
      </c>
      <c r="AE222" s="295">
        <v>1.0785595329533999</v>
      </c>
      <c r="AF222" s="284">
        <v>1.0727206932594999</v>
      </c>
      <c r="AG222" s="205"/>
      <c r="AH222" s="153"/>
      <c r="AI222" s="153"/>
      <c r="AJ222" s="153"/>
      <c r="AK222" s="153"/>
      <c r="AL222" s="153"/>
      <c r="AM222" s="153"/>
      <c r="AN222" s="153"/>
      <c r="AO222" s="153"/>
      <c r="AP222" s="153"/>
      <c r="AQ222" s="153"/>
      <c r="AR222" s="153"/>
      <c r="AS222" s="153"/>
      <c r="AT222" s="153"/>
      <c r="AU222" s="153"/>
      <c r="AV222" s="153"/>
      <c r="AW222" s="153"/>
      <c r="AX222" s="153"/>
      <c r="AY222" s="153"/>
      <c r="AZ222" s="153"/>
      <c r="BA222" s="153"/>
      <c r="BB222" s="153"/>
      <c r="BC222" s="153"/>
      <c r="BD222" s="153"/>
      <c r="BE222" s="153"/>
      <c r="BF222" s="153"/>
      <c r="BG222" s="153"/>
      <c r="BH222" s="153"/>
      <c r="BI222" s="153"/>
      <c r="BJ222" s="153"/>
      <c r="BK222" s="153"/>
      <c r="BL222" s="153"/>
      <c r="BM222" s="153"/>
      <c r="BN222" s="153"/>
      <c r="BO222" s="153"/>
      <c r="BP222" s="153"/>
      <c r="BQ222" s="153"/>
      <c r="BR222" s="153"/>
      <c r="BS222" s="153"/>
      <c r="BT222" s="153"/>
      <c r="BU222" s="153"/>
      <c r="BV222" s="153"/>
      <c r="BW222" s="153"/>
      <c r="BX222" s="153"/>
      <c r="BY222" s="153"/>
      <c r="BZ222" s="153"/>
      <c r="CA222" s="153"/>
      <c r="CB222" s="153"/>
      <c r="CC222" s="153"/>
      <c r="CD222" s="153"/>
      <c r="CE222" s="153"/>
      <c r="CF222" s="153"/>
      <c r="CG222" s="153"/>
      <c r="CH222" s="153"/>
      <c r="CI222" s="153"/>
      <c r="CJ222" s="153"/>
      <c r="CK222" s="153"/>
      <c r="CL222" s="153"/>
      <c r="CM222" s="153"/>
      <c r="CN222" s="153"/>
      <c r="CO222" s="153"/>
      <c r="CP222" s="153"/>
      <c r="CQ222" s="153"/>
      <c r="CR222" s="153"/>
      <c r="CS222" s="153"/>
      <c r="CT222" s="153"/>
      <c r="CU222" s="153"/>
      <c r="CV222" s="153"/>
      <c r="CW222" s="153"/>
      <c r="CX222" s="153"/>
      <c r="CY222" s="153"/>
      <c r="CZ222" s="153"/>
      <c r="DA222" s="153"/>
      <c r="DB222" s="153"/>
      <c r="DC222" s="153"/>
      <c r="DD222" s="153"/>
      <c r="DE222" s="153"/>
      <c r="DF222" s="176"/>
      <c r="DG222" s="176"/>
      <c r="DH222" s="7"/>
      <c r="DI222" s="7"/>
      <c r="DJ222" s="7"/>
      <c r="DK222" s="7"/>
      <c r="DL222" s="7"/>
      <c r="DM222" s="7"/>
      <c r="DN222" s="7"/>
      <c r="DO222" s="7"/>
      <c r="DP222" s="7"/>
      <c r="DQ222" s="7"/>
      <c r="DR222" s="7"/>
      <c r="DS222" s="7"/>
      <c r="DT222" s="7"/>
      <c r="DU222" s="7"/>
    </row>
    <row r="223" spans="1:125" x14ac:dyDescent="0.25">
      <c r="A223" s="142" t="s">
        <v>79</v>
      </c>
      <c r="B223" s="143">
        <v>65497748</v>
      </c>
      <c r="C223" s="144">
        <v>8.6873519074393293E-2</v>
      </c>
      <c r="D223" s="145">
        <v>0.23469999999999999</v>
      </c>
      <c r="E223" s="163"/>
      <c r="F223" s="146"/>
      <c r="G223" s="147">
        <v>2230.394236246746</v>
      </c>
      <c r="H223" s="147"/>
      <c r="I223" s="148"/>
      <c r="J223" s="149">
        <v>8.9768644721318E-2</v>
      </c>
      <c r="K223" s="149">
        <v>9.2558643153989997E-2</v>
      </c>
      <c r="L223" s="149">
        <v>0.1026885055898</v>
      </c>
      <c r="M223" s="149">
        <v>0.10581388637561</v>
      </c>
      <c r="N223" s="149">
        <v>0.13865486085758999</v>
      </c>
      <c r="O223" s="149">
        <v>0.15050345868015</v>
      </c>
      <c r="P223" s="149">
        <v>0.15215594500888999</v>
      </c>
      <c r="Q223" s="149">
        <v>0.14449465943608</v>
      </c>
      <c r="R223" s="150">
        <v>0.14378340160441</v>
      </c>
      <c r="S223" s="150">
        <v>0.13555285931794001</v>
      </c>
      <c r="T223" s="150">
        <v>0.15370072997612999</v>
      </c>
      <c r="U223" s="150">
        <v>0.17096336068515999</v>
      </c>
      <c r="V223" s="151">
        <v>0.19809416288664</v>
      </c>
      <c r="W223" s="151">
        <v>0.21498370461765001</v>
      </c>
      <c r="X223" s="152">
        <v>0.19528491407066001</v>
      </c>
      <c r="Y223" s="152">
        <v>0.20187631399459999</v>
      </c>
      <c r="Z223" s="153">
        <v>0.19776358610979999</v>
      </c>
      <c r="AA223" s="153">
        <v>0.20967325360808001</v>
      </c>
      <c r="AB223" s="153">
        <v>0.2102070993107</v>
      </c>
      <c r="AC223" s="153">
        <v>0.25066578277820001</v>
      </c>
      <c r="AD223" s="282">
        <v>0.23753957395042</v>
      </c>
      <c r="AE223" s="295">
        <v>0.25576311065705998</v>
      </c>
      <c r="AF223" s="284">
        <v>0.25489016886430998</v>
      </c>
      <c r="AG223" s="205"/>
      <c r="AH223" s="153"/>
      <c r="AI223" s="153"/>
      <c r="AJ223" s="153"/>
      <c r="AK223" s="153"/>
      <c r="AL223" s="153"/>
      <c r="AM223" s="153"/>
      <c r="AN223" s="153"/>
      <c r="AO223" s="153"/>
      <c r="AP223" s="153"/>
      <c r="AQ223" s="153"/>
      <c r="AR223" s="153"/>
      <c r="AS223" s="153"/>
      <c r="AT223" s="153"/>
      <c r="AU223" s="153"/>
      <c r="AV223" s="153"/>
      <c r="AW223" s="153"/>
      <c r="AX223" s="153"/>
      <c r="AY223" s="153"/>
      <c r="AZ223" s="153"/>
      <c r="BA223" s="153"/>
      <c r="BB223" s="153"/>
      <c r="BC223" s="153"/>
      <c r="BD223" s="153"/>
      <c r="BE223" s="153"/>
      <c r="BF223" s="153"/>
      <c r="BG223" s="153"/>
      <c r="BH223" s="153"/>
      <c r="BI223" s="153"/>
      <c r="BJ223" s="153"/>
      <c r="BK223" s="153"/>
      <c r="BL223" s="153"/>
      <c r="BM223" s="153"/>
      <c r="BN223" s="153"/>
      <c r="BO223" s="153"/>
      <c r="BP223" s="153"/>
      <c r="BQ223" s="153"/>
      <c r="BR223" s="153"/>
      <c r="BS223" s="153"/>
      <c r="BT223" s="153"/>
      <c r="BU223" s="153"/>
      <c r="BV223" s="153"/>
      <c r="BW223" s="153"/>
      <c r="BX223" s="153"/>
      <c r="BY223" s="153"/>
      <c r="BZ223" s="153"/>
      <c r="CA223" s="153"/>
      <c r="CB223" s="153"/>
      <c r="CC223" s="153"/>
      <c r="CD223" s="153"/>
      <c r="CE223" s="153"/>
      <c r="CF223" s="153"/>
      <c r="CG223" s="153"/>
      <c r="CH223" s="153"/>
      <c r="CI223" s="153"/>
      <c r="CJ223" s="153"/>
      <c r="CK223" s="153"/>
      <c r="CL223" s="153"/>
      <c r="CM223" s="153"/>
      <c r="CN223" s="153"/>
      <c r="CO223" s="153"/>
      <c r="CP223" s="153"/>
      <c r="CQ223" s="153"/>
      <c r="CR223" s="153"/>
      <c r="CS223" s="153"/>
      <c r="CT223" s="153"/>
      <c r="CU223" s="153"/>
      <c r="CV223" s="153"/>
      <c r="CW223" s="153"/>
      <c r="CX223" s="153"/>
      <c r="CY223" s="153"/>
      <c r="CZ223" s="153"/>
      <c r="DA223" s="153"/>
      <c r="DB223" s="153"/>
      <c r="DC223" s="153"/>
      <c r="DD223" s="153"/>
      <c r="DE223" s="153"/>
      <c r="DF223" s="176"/>
      <c r="DG223" s="176"/>
      <c r="DH223" s="7"/>
      <c r="DI223" s="7"/>
      <c r="DJ223" s="7"/>
      <c r="DK223" s="7"/>
      <c r="DL223" s="7"/>
      <c r="DM223" s="7"/>
      <c r="DN223" s="7"/>
      <c r="DO223" s="7"/>
      <c r="DP223" s="7"/>
      <c r="DQ223" s="7"/>
      <c r="DR223" s="7"/>
      <c r="DS223" s="7"/>
      <c r="DT223" s="7"/>
      <c r="DU223" s="7"/>
    </row>
    <row r="224" spans="1:125" x14ac:dyDescent="0.25">
      <c r="A224" s="142" t="s">
        <v>98</v>
      </c>
      <c r="B224" s="143">
        <v>1341296</v>
      </c>
      <c r="C224" s="144">
        <v>2.8244414105655046E-2</v>
      </c>
      <c r="D224" s="145">
        <v>0.28040000000000004</v>
      </c>
      <c r="E224" s="146"/>
      <c r="F224" s="146"/>
      <c r="G224" s="147">
        <v>3439.955966102807</v>
      </c>
      <c r="H224" s="147"/>
      <c r="I224" s="148"/>
      <c r="J224" s="150">
        <v>0.26195543879243999</v>
      </c>
      <c r="K224" s="150">
        <v>0.1393916295888</v>
      </c>
      <c r="L224" s="150">
        <v>0.11459625999889</v>
      </c>
      <c r="M224" s="149">
        <v>0.28567447503843002</v>
      </c>
      <c r="N224" s="149">
        <v>0.52354053079030005</v>
      </c>
      <c r="O224" s="149">
        <v>0.34175561702736001</v>
      </c>
      <c r="P224" s="149">
        <v>0.32476860586817002</v>
      </c>
      <c r="Q224" s="149">
        <v>0.28550120253448003</v>
      </c>
      <c r="R224" s="150">
        <v>0.27944995708122999</v>
      </c>
      <c r="S224" s="150">
        <v>0.30767007670877999</v>
      </c>
      <c r="T224" s="150">
        <v>0.29711954508329003</v>
      </c>
      <c r="U224" s="150">
        <v>0.32358403459165003</v>
      </c>
      <c r="V224" s="151">
        <v>0.53912484238436997</v>
      </c>
      <c r="W224" s="151">
        <v>0.63872995446310998</v>
      </c>
      <c r="X224" s="152">
        <v>0.61501158252127996</v>
      </c>
      <c r="Y224" s="152">
        <v>0.56727322145996995</v>
      </c>
      <c r="Z224" s="153">
        <v>0.52842640936742002</v>
      </c>
      <c r="AA224" s="153">
        <v>0.53812715648045994</v>
      </c>
      <c r="AB224" s="153">
        <v>0.51607584924182004</v>
      </c>
      <c r="AC224" s="153">
        <v>0.49326564962491998</v>
      </c>
      <c r="AD224" s="282">
        <v>0.39221456211507999</v>
      </c>
      <c r="AE224" s="295">
        <v>0.38898629045354</v>
      </c>
      <c r="AF224" s="284">
        <v>0.39736889757455002</v>
      </c>
      <c r="AG224" s="205"/>
      <c r="AH224" s="153"/>
      <c r="AI224" s="153"/>
      <c r="AJ224" s="153"/>
      <c r="AK224" s="153"/>
      <c r="AL224" s="153"/>
      <c r="AM224" s="153"/>
      <c r="AN224" s="153"/>
      <c r="AO224" s="153"/>
      <c r="AP224" s="153"/>
      <c r="AQ224" s="153"/>
      <c r="AR224" s="153"/>
      <c r="AS224" s="153"/>
      <c r="AT224" s="153"/>
      <c r="AU224" s="153"/>
      <c r="AV224" s="153"/>
      <c r="AW224" s="153"/>
      <c r="AX224" s="153"/>
      <c r="AY224" s="153"/>
      <c r="AZ224" s="153"/>
      <c r="BA224" s="153"/>
      <c r="BB224" s="153"/>
      <c r="BC224" s="153"/>
      <c r="BD224" s="153"/>
      <c r="BE224" s="153"/>
      <c r="BF224" s="153"/>
      <c r="BG224" s="153"/>
      <c r="BH224" s="153"/>
      <c r="BI224" s="153"/>
      <c r="BJ224" s="153"/>
      <c r="BK224" s="153"/>
      <c r="BL224" s="153"/>
      <c r="BM224" s="153"/>
      <c r="BN224" s="153"/>
      <c r="BO224" s="153"/>
      <c r="BP224" s="153"/>
      <c r="BQ224" s="153"/>
      <c r="BR224" s="153"/>
      <c r="BS224" s="153"/>
      <c r="BT224" s="153"/>
      <c r="BU224" s="153"/>
      <c r="BV224" s="153"/>
      <c r="BW224" s="153"/>
      <c r="BX224" s="153"/>
      <c r="BY224" s="153"/>
      <c r="BZ224" s="153"/>
      <c r="CA224" s="153"/>
      <c r="CB224" s="153"/>
      <c r="CC224" s="153"/>
      <c r="CD224" s="153"/>
      <c r="CE224" s="153"/>
      <c r="CF224" s="153"/>
      <c r="CG224" s="153"/>
      <c r="CH224" s="153"/>
      <c r="CI224" s="153"/>
      <c r="CJ224" s="153"/>
      <c r="CK224" s="153"/>
      <c r="CL224" s="153"/>
      <c r="CM224" s="153"/>
      <c r="CN224" s="153"/>
      <c r="CO224" s="153"/>
      <c r="CP224" s="153"/>
      <c r="CQ224" s="153"/>
      <c r="CR224" s="153"/>
      <c r="CS224" s="153"/>
      <c r="CT224" s="153"/>
      <c r="CU224" s="153"/>
      <c r="CV224" s="153"/>
      <c r="CW224" s="153"/>
      <c r="CX224" s="153"/>
      <c r="CY224" s="153"/>
      <c r="CZ224" s="153"/>
      <c r="DA224" s="153"/>
      <c r="DB224" s="153"/>
      <c r="DC224" s="153"/>
      <c r="DD224" s="153"/>
      <c r="DE224" s="153"/>
      <c r="DF224" s="176"/>
      <c r="DG224" s="176"/>
      <c r="DH224" s="7"/>
      <c r="DI224" s="7"/>
      <c r="DJ224" s="7"/>
      <c r="DK224" s="7"/>
      <c r="DL224" s="7"/>
      <c r="DM224" s="7"/>
      <c r="DN224" s="7"/>
      <c r="DO224" s="7"/>
      <c r="DP224" s="7"/>
      <c r="DQ224" s="7"/>
      <c r="DR224" s="7"/>
      <c r="DS224" s="7"/>
      <c r="DT224" s="7"/>
      <c r="DU224" s="7"/>
    </row>
    <row r="225" spans="1:125" x14ac:dyDescent="0.25">
      <c r="A225" s="142" t="s">
        <v>96</v>
      </c>
      <c r="B225" s="143">
        <v>8848699</v>
      </c>
      <c r="C225" s="144">
        <v>0.191456414789407</v>
      </c>
      <c r="D225" s="145">
        <v>0.45380000000000004</v>
      </c>
      <c r="E225" s="146"/>
      <c r="F225" s="146"/>
      <c r="G225" s="147">
        <v>1892.2176932326533</v>
      </c>
      <c r="H225" s="147"/>
      <c r="I225" s="148"/>
      <c r="J225" s="149">
        <v>0.25164604862069001</v>
      </c>
      <c r="K225" s="149">
        <v>0.22027131644198999</v>
      </c>
      <c r="L225" s="149">
        <v>0.22823568988599999</v>
      </c>
      <c r="M225" s="149">
        <v>0.26652805972878002</v>
      </c>
      <c r="N225" s="149">
        <v>0.24886288200643</v>
      </c>
      <c r="O225" s="149">
        <v>0.23067111232526999</v>
      </c>
      <c r="P225" s="149">
        <v>0.20926686819656001</v>
      </c>
      <c r="Q225" s="149">
        <v>0.20302028536311001</v>
      </c>
      <c r="R225" s="150">
        <v>0.25785464261708002</v>
      </c>
      <c r="S225" s="150">
        <v>0.42817640302208998</v>
      </c>
      <c r="T225" s="150">
        <v>0.38825150810575998</v>
      </c>
      <c r="U225" s="150">
        <v>0.34688375871297</v>
      </c>
      <c r="V225" s="151">
        <v>0.32250801428814002</v>
      </c>
      <c r="W225" s="151">
        <v>0.26994769592730999</v>
      </c>
      <c r="X225" s="152">
        <v>0.23980859030543</v>
      </c>
      <c r="Y225" s="152">
        <v>0.20826994023354001</v>
      </c>
      <c r="Z225" s="153">
        <v>0.27533087058145</v>
      </c>
      <c r="AA225" s="153">
        <v>0.23342378674035</v>
      </c>
      <c r="AB225" s="153">
        <v>0.24944580253553</v>
      </c>
      <c r="AC225" s="153">
        <v>0.26687713534434998</v>
      </c>
      <c r="AD225" s="282">
        <v>0.25944420204788998</v>
      </c>
      <c r="AE225" s="295">
        <v>0.27623307022554999</v>
      </c>
      <c r="AF225" s="284">
        <v>0.27744979496063998</v>
      </c>
      <c r="AG225" s="205"/>
      <c r="AH225" s="153"/>
      <c r="AI225" s="153"/>
      <c r="AJ225" s="153"/>
      <c r="AK225" s="153"/>
      <c r="AL225" s="153"/>
      <c r="AM225" s="153"/>
      <c r="AN225" s="153"/>
      <c r="AO225" s="153"/>
      <c r="AP225" s="153"/>
      <c r="AQ225" s="153"/>
      <c r="AR225" s="153"/>
      <c r="AS225" s="153"/>
      <c r="AT225" s="153"/>
      <c r="AU225" s="153"/>
      <c r="AV225" s="153"/>
      <c r="AW225" s="153"/>
      <c r="AX225" s="153"/>
      <c r="AY225" s="153"/>
      <c r="AZ225" s="153"/>
      <c r="BA225" s="153"/>
      <c r="BB225" s="153"/>
      <c r="BC225" s="153"/>
      <c r="BD225" s="153"/>
      <c r="BE225" s="153"/>
      <c r="BF225" s="153"/>
      <c r="BG225" s="153"/>
      <c r="BH225" s="153"/>
      <c r="BI225" s="153"/>
      <c r="BJ225" s="153"/>
      <c r="BK225" s="153"/>
      <c r="BL225" s="153"/>
      <c r="BM225" s="153"/>
      <c r="BN225" s="153"/>
      <c r="BO225" s="153"/>
      <c r="BP225" s="153"/>
      <c r="BQ225" s="153"/>
      <c r="BR225" s="153"/>
      <c r="BS225" s="153"/>
      <c r="BT225" s="153"/>
      <c r="BU225" s="153"/>
      <c r="BV225" s="153"/>
      <c r="BW225" s="153"/>
      <c r="BX225" s="153"/>
      <c r="BY225" s="153"/>
      <c r="BZ225" s="153"/>
      <c r="CA225" s="153"/>
      <c r="CB225" s="153"/>
      <c r="CC225" s="153"/>
      <c r="CD225" s="153"/>
      <c r="CE225" s="153"/>
      <c r="CF225" s="153"/>
      <c r="CG225" s="153"/>
      <c r="CH225" s="153"/>
      <c r="CI225" s="153"/>
      <c r="CJ225" s="153"/>
      <c r="CK225" s="153"/>
      <c r="CL225" s="153"/>
      <c r="CM225" s="153"/>
      <c r="CN225" s="153"/>
      <c r="CO225" s="153"/>
      <c r="CP225" s="153"/>
      <c r="CQ225" s="153"/>
      <c r="CR225" s="153"/>
      <c r="CS225" s="153"/>
      <c r="CT225" s="153"/>
      <c r="CU225" s="153"/>
      <c r="CV225" s="153"/>
      <c r="CW225" s="153"/>
      <c r="CX225" s="153"/>
      <c r="CY225" s="153"/>
      <c r="CZ225" s="153"/>
      <c r="DA225" s="153"/>
      <c r="DB225" s="153"/>
      <c r="DC225" s="153"/>
      <c r="DD225" s="153"/>
      <c r="DE225" s="153"/>
      <c r="DF225" s="176"/>
      <c r="DG225" s="176"/>
      <c r="DH225" s="7"/>
      <c r="DI225" s="7"/>
      <c r="DJ225" s="7"/>
      <c r="DK225" s="7"/>
      <c r="DL225" s="7"/>
      <c r="DM225" s="7"/>
      <c r="DN225" s="7"/>
      <c r="DO225" s="7"/>
      <c r="DP225" s="7"/>
      <c r="DQ225" s="7"/>
      <c r="DR225" s="7"/>
      <c r="DS225" s="7"/>
      <c r="DT225" s="7"/>
      <c r="DU225" s="7"/>
    </row>
    <row r="226" spans="1:125" x14ac:dyDescent="0.25">
      <c r="A226" s="142" t="s">
        <v>68</v>
      </c>
      <c r="B226" s="143">
        <v>47249585</v>
      </c>
      <c r="C226" s="144">
        <v>4.9917951615259505E-2</v>
      </c>
      <c r="D226" s="145">
        <v>0.43240000000000001</v>
      </c>
      <c r="E226" s="163"/>
      <c r="F226" s="146"/>
      <c r="G226" s="147">
        <v>1991.046872485977</v>
      </c>
      <c r="H226" s="147"/>
      <c r="I226" s="148"/>
      <c r="J226" s="149">
        <v>5.8742182252198002E-2</v>
      </c>
      <c r="K226" s="149">
        <v>5.7782293230178999E-2</v>
      </c>
      <c r="L226" s="149">
        <v>6.3649595606528997E-2</v>
      </c>
      <c r="M226" s="149">
        <v>6.4959225968511003E-2</v>
      </c>
      <c r="N226" s="149">
        <v>6.5672872403683996E-2</v>
      </c>
      <c r="O226" s="149">
        <v>7.7769152267838995E-2</v>
      </c>
      <c r="P226" s="149">
        <v>8.7185810343262005E-2</v>
      </c>
      <c r="Q226" s="149">
        <v>0.10156861833918999</v>
      </c>
      <c r="R226" s="150">
        <v>0.10600066341541001</v>
      </c>
      <c r="S226" s="150">
        <v>0.11303622982214</v>
      </c>
      <c r="T226" s="150">
        <v>0.107786840873</v>
      </c>
      <c r="U226" s="150">
        <v>0.11659951859476</v>
      </c>
      <c r="V226" s="151">
        <v>0.11441654638656</v>
      </c>
      <c r="W226" s="151">
        <v>0.1121590144015</v>
      </c>
      <c r="X226" s="152">
        <v>0.11933249351306</v>
      </c>
      <c r="Y226" s="152">
        <v>0.13388305188812999</v>
      </c>
      <c r="Z226" s="153">
        <v>0.13909233537273</v>
      </c>
      <c r="AA226" s="153">
        <v>0.13999730677196001</v>
      </c>
      <c r="AB226" s="153">
        <v>0.15150632333861999</v>
      </c>
      <c r="AC226" s="153">
        <v>0.15078878518953001</v>
      </c>
      <c r="AD226" s="282">
        <v>0.14249245253458001</v>
      </c>
      <c r="AE226" s="295">
        <v>0.15131811032795001</v>
      </c>
      <c r="AF226" s="284">
        <v>0.15007602499497</v>
      </c>
      <c r="AG226" s="205"/>
      <c r="AH226" s="153"/>
      <c r="AI226" s="153"/>
      <c r="AJ226" s="153"/>
      <c r="AK226" s="153"/>
      <c r="AL226" s="153"/>
      <c r="AM226" s="153"/>
      <c r="AN226" s="153"/>
      <c r="AO226" s="153"/>
      <c r="AP226" s="153"/>
      <c r="AQ226" s="153"/>
      <c r="AR226" s="153"/>
      <c r="AS226" s="153"/>
      <c r="AT226" s="153"/>
      <c r="AU226" s="153"/>
      <c r="AV226" s="153"/>
      <c r="AW226" s="153"/>
      <c r="AX226" s="153"/>
      <c r="AY226" s="153"/>
      <c r="AZ226" s="153"/>
      <c r="BA226" s="153"/>
      <c r="BB226" s="153"/>
      <c r="BC226" s="153"/>
      <c r="BD226" s="153"/>
      <c r="BE226" s="153"/>
      <c r="BF226" s="153"/>
      <c r="BG226" s="153"/>
      <c r="BH226" s="153"/>
      <c r="BI226" s="153"/>
      <c r="BJ226" s="153"/>
      <c r="BK226" s="153"/>
      <c r="BL226" s="153"/>
      <c r="BM226" s="153"/>
      <c r="BN226" s="153"/>
      <c r="BO226" s="153"/>
      <c r="BP226" s="153"/>
      <c r="BQ226" s="153"/>
      <c r="BR226" s="153"/>
      <c r="BS226" s="153"/>
      <c r="BT226" s="153"/>
      <c r="BU226" s="153"/>
      <c r="BV226" s="153"/>
      <c r="BW226" s="153"/>
      <c r="BX226" s="153"/>
      <c r="BY226" s="153"/>
      <c r="BZ226" s="153"/>
      <c r="CA226" s="153"/>
      <c r="CB226" s="153"/>
      <c r="CC226" s="153"/>
      <c r="CD226" s="153"/>
      <c r="CE226" s="153"/>
      <c r="CF226" s="153"/>
      <c r="CG226" s="153"/>
      <c r="CH226" s="153"/>
      <c r="CI226" s="153"/>
      <c r="CJ226" s="153"/>
      <c r="CK226" s="153"/>
      <c r="CL226" s="153"/>
      <c r="CM226" s="153"/>
      <c r="CN226" s="153"/>
      <c r="CO226" s="153"/>
      <c r="CP226" s="153"/>
      <c r="CQ226" s="153"/>
      <c r="CR226" s="153"/>
      <c r="CS226" s="153"/>
      <c r="CT226" s="153"/>
      <c r="CU226" s="153"/>
      <c r="CV226" s="153"/>
      <c r="CW226" s="153"/>
      <c r="CX226" s="153"/>
      <c r="CY226" s="153"/>
      <c r="CZ226" s="153"/>
      <c r="DA226" s="153"/>
      <c r="DB226" s="153"/>
      <c r="DC226" s="153"/>
      <c r="DD226" s="153"/>
      <c r="DE226" s="153"/>
      <c r="DF226" s="176"/>
      <c r="DG226" s="176"/>
      <c r="DH226" s="7"/>
      <c r="DI226" s="7"/>
      <c r="DJ226" s="7"/>
      <c r="DK226" s="7"/>
      <c r="DL226" s="7"/>
      <c r="DM226" s="7"/>
      <c r="DN226" s="7"/>
      <c r="DO226" s="7"/>
      <c r="DP226" s="7"/>
      <c r="DQ226" s="7"/>
      <c r="DR226" s="7"/>
      <c r="DS226" s="7"/>
      <c r="DT226" s="7"/>
      <c r="DU226" s="7"/>
    </row>
    <row r="227" spans="1:125" x14ac:dyDescent="0.25">
      <c r="A227" s="142" t="s">
        <v>119</v>
      </c>
      <c r="B227" s="143">
        <v>33696614</v>
      </c>
      <c r="C227" s="144">
        <v>0.71126138493756907</v>
      </c>
      <c r="D227" s="145">
        <v>0.24030000000000001</v>
      </c>
      <c r="E227" s="146"/>
      <c r="F227" s="146"/>
      <c r="G227" s="167"/>
      <c r="H227" s="147"/>
      <c r="I227" s="148"/>
      <c r="J227" s="149">
        <v>0.87829383822038998</v>
      </c>
      <c r="K227" s="149">
        <v>0.90942860515131996</v>
      </c>
      <c r="L227" s="149">
        <v>0.88643202831012002</v>
      </c>
      <c r="M227" s="149">
        <v>1.0014652140466</v>
      </c>
      <c r="N227" s="149">
        <v>1.0190303430351999</v>
      </c>
      <c r="O227" s="149">
        <v>1.0679099579963001</v>
      </c>
      <c r="P227" s="149">
        <v>1.0825371286248999</v>
      </c>
      <c r="Q227" s="149">
        <v>1.1166980256072001</v>
      </c>
      <c r="R227" s="150">
        <v>1.1279422520852</v>
      </c>
      <c r="S227" s="150">
        <v>1.2015543816180001</v>
      </c>
      <c r="T227" s="150">
        <v>1.1147743516877</v>
      </c>
      <c r="U227" s="150">
        <v>0.94750955822256</v>
      </c>
      <c r="V227" s="151">
        <v>0.88259141990286005</v>
      </c>
      <c r="W227" s="151">
        <v>1.1247875896902999</v>
      </c>
      <c r="X227" s="152">
        <v>1.0797143784868</v>
      </c>
      <c r="Y227" s="152">
        <v>0.52933119255034</v>
      </c>
      <c r="Z227" s="153">
        <v>0.38525614323907997</v>
      </c>
      <c r="AA227" s="153">
        <v>0.36761055068360998</v>
      </c>
      <c r="AB227" s="153">
        <v>0.41993520660222</v>
      </c>
      <c r="AC227" s="153">
        <v>0.42092108961565</v>
      </c>
      <c r="AD227" s="282">
        <v>0.38035195218675999</v>
      </c>
      <c r="AE227" s="295">
        <v>0.39759812984956999</v>
      </c>
      <c r="AF227" s="284">
        <v>0.38836983577020001</v>
      </c>
      <c r="AG227" s="205"/>
      <c r="AH227" s="153"/>
      <c r="AI227" s="153"/>
      <c r="AJ227" s="153"/>
      <c r="AK227" s="153"/>
      <c r="AL227" s="153"/>
      <c r="AM227" s="153"/>
      <c r="AN227" s="153"/>
      <c r="AO227" s="153"/>
      <c r="AP227" s="153"/>
      <c r="AQ227" s="153"/>
      <c r="AR227" s="153"/>
      <c r="AS227" s="153"/>
      <c r="AT227" s="153"/>
      <c r="AU227" s="153"/>
      <c r="AV227" s="153"/>
      <c r="AW227" s="153"/>
      <c r="AX227" s="153"/>
      <c r="AY227" s="153"/>
      <c r="AZ227" s="153"/>
      <c r="BA227" s="153"/>
      <c r="BB227" s="153"/>
      <c r="BC227" s="153"/>
      <c r="BD227" s="153"/>
      <c r="BE227" s="153"/>
      <c r="BF227" s="153"/>
      <c r="BG227" s="153"/>
      <c r="BH227" s="153"/>
      <c r="BI227" s="153"/>
      <c r="BJ227" s="153"/>
      <c r="BK227" s="153"/>
      <c r="BL227" s="153"/>
      <c r="BM227" s="153"/>
      <c r="BN227" s="153"/>
      <c r="BO227" s="153"/>
      <c r="BP227" s="153"/>
      <c r="BQ227" s="153"/>
      <c r="BR227" s="153"/>
      <c r="BS227" s="153"/>
      <c r="BT227" s="153"/>
      <c r="BU227" s="153"/>
      <c r="BV227" s="153"/>
      <c r="BW227" s="153"/>
      <c r="BX227" s="153"/>
      <c r="BY227" s="153"/>
      <c r="BZ227" s="153"/>
      <c r="CA227" s="153"/>
      <c r="CB227" s="153"/>
      <c r="CC227" s="153"/>
      <c r="CD227" s="153"/>
      <c r="CE227" s="153"/>
      <c r="CF227" s="153"/>
      <c r="CG227" s="153"/>
      <c r="CH227" s="153"/>
      <c r="CI227" s="153"/>
      <c r="CJ227" s="153"/>
      <c r="CK227" s="153"/>
      <c r="CL227" s="153"/>
      <c r="CM227" s="153"/>
      <c r="CN227" s="153"/>
      <c r="CO227" s="153"/>
      <c r="CP227" s="153"/>
      <c r="CQ227" s="153"/>
      <c r="CR227" s="153"/>
      <c r="CS227" s="153"/>
      <c r="CT227" s="153"/>
      <c r="CU227" s="153"/>
      <c r="CV227" s="153"/>
      <c r="CW227" s="153"/>
      <c r="CX227" s="153"/>
      <c r="CY227" s="153"/>
      <c r="CZ227" s="153"/>
      <c r="DA227" s="153"/>
      <c r="DB227" s="153"/>
      <c r="DC227" s="153"/>
      <c r="DD227" s="153"/>
      <c r="DE227" s="153"/>
      <c r="DF227" s="176"/>
      <c r="DG227" s="176"/>
      <c r="DH227" s="7"/>
      <c r="DI227" s="7"/>
      <c r="DJ227" s="7"/>
      <c r="DK227" s="7"/>
      <c r="DL227" s="7"/>
      <c r="DM227" s="7"/>
      <c r="DN227" s="7"/>
      <c r="DO227" s="7"/>
      <c r="DP227" s="7"/>
      <c r="DQ227" s="7"/>
      <c r="DR227" s="7"/>
      <c r="DS227" s="7"/>
      <c r="DT227" s="7"/>
      <c r="DU227" s="7"/>
    </row>
    <row r="228" spans="1:125" x14ac:dyDescent="0.25">
      <c r="A228" s="142" t="s">
        <v>103</v>
      </c>
      <c r="B228" s="143">
        <v>20017675</v>
      </c>
      <c r="C228" s="144">
        <v>0.287675673671553</v>
      </c>
      <c r="D228" s="145">
        <v>0.11280000000000001</v>
      </c>
      <c r="E228" s="146"/>
      <c r="F228" s="146"/>
      <c r="G228" s="147">
        <v>3056.8703453801636</v>
      </c>
      <c r="H228" s="147"/>
      <c r="I228" s="148"/>
      <c r="J228" s="149">
        <v>0.18517913302294001</v>
      </c>
      <c r="K228" s="149">
        <v>0.18156532047317001</v>
      </c>
      <c r="L228" s="149">
        <v>0.18578059016543999</v>
      </c>
      <c r="M228" s="149">
        <v>0.19592086674414999</v>
      </c>
      <c r="N228" s="149">
        <v>0.19608246902116999</v>
      </c>
      <c r="O228" s="149">
        <v>0.20496217925071999</v>
      </c>
      <c r="P228" s="149">
        <v>0.19425537046140001</v>
      </c>
      <c r="Q228" s="149">
        <v>0.17355383913467001</v>
      </c>
      <c r="R228" s="150">
        <v>0.18047329600532</v>
      </c>
      <c r="S228" s="150">
        <v>0.19688182614083999</v>
      </c>
      <c r="T228" s="150">
        <v>0.21092464771781</v>
      </c>
      <c r="U228" s="150">
        <v>0.23045219261312</v>
      </c>
      <c r="V228" s="151">
        <v>0.29594018445914999</v>
      </c>
      <c r="W228" s="151">
        <v>0.30369481423287997</v>
      </c>
      <c r="X228" s="152">
        <v>0.32235599001019999</v>
      </c>
      <c r="Y228" s="152">
        <v>0.33263982991607999</v>
      </c>
      <c r="Z228" s="153">
        <v>0.35279329642363999</v>
      </c>
      <c r="AA228" s="153">
        <v>0.42932034772275002</v>
      </c>
      <c r="AB228" s="153">
        <v>0.47897252197236001</v>
      </c>
      <c r="AC228" s="153">
        <v>0.45456826779658999</v>
      </c>
      <c r="AD228" s="282">
        <v>0.44094046234738998</v>
      </c>
      <c r="AE228" s="295">
        <v>0.46095115243356</v>
      </c>
      <c r="AF228" s="284">
        <v>0.46814593805048998</v>
      </c>
      <c r="AG228" s="205"/>
      <c r="AH228" s="153"/>
      <c r="AI228" s="153"/>
      <c r="AJ228" s="153"/>
      <c r="AK228" s="153"/>
      <c r="AL228" s="153"/>
      <c r="AM228" s="153"/>
      <c r="AN228" s="153"/>
      <c r="AO228" s="153"/>
      <c r="AP228" s="153"/>
      <c r="AQ228" s="153"/>
      <c r="AR228" s="153"/>
      <c r="AS228" s="153"/>
      <c r="AT228" s="153"/>
      <c r="AU228" s="153"/>
      <c r="AV228" s="153"/>
      <c r="AW228" s="153"/>
      <c r="AX228" s="153"/>
      <c r="AY228" s="153"/>
      <c r="AZ228" s="153"/>
      <c r="BA228" s="153"/>
      <c r="BB228" s="153"/>
      <c r="BC228" s="153"/>
      <c r="BD228" s="153"/>
      <c r="BE228" s="153"/>
      <c r="BF228" s="153"/>
      <c r="BG228" s="153"/>
      <c r="BH228" s="153"/>
      <c r="BI228" s="153"/>
      <c r="BJ228" s="153"/>
      <c r="BK228" s="153"/>
      <c r="BL228" s="153"/>
      <c r="BM228" s="153"/>
      <c r="BN228" s="153"/>
      <c r="BO228" s="153"/>
      <c r="BP228" s="153"/>
      <c r="BQ228" s="153"/>
      <c r="BR228" s="153"/>
      <c r="BS228" s="153"/>
      <c r="BT228" s="153"/>
      <c r="BU228" s="153"/>
      <c r="BV228" s="153"/>
      <c r="BW228" s="153"/>
      <c r="BX228" s="153"/>
      <c r="BY228" s="153"/>
      <c r="BZ228" s="153"/>
      <c r="CA228" s="153"/>
      <c r="CB228" s="153"/>
      <c r="CC228" s="153"/>
      <c r="CD228" s="153"/>
      <c r="CE228" s="153"/>
      <c r="CF228" s="153"/>
      <c r="CG228" s="153"/>
      <c r="CH228" s="153"/>
      <c r="CI228" s="153"/>
      <c r="CJ228" s="153"/>
      <c r="CK228" s="153"/>
      <c r="CL228" s="153"/>
      <c r="CM228" s="153"/>
      <c r="CN228" s="153"/>
      <c r="CO228" s="153"/>
      <c r="CP228" s="153"/>
      <c r="CQ228" s="153"/>
      <c r="CR228" s="153"/>
      <c r="CS228" s="153"/>
      <c r="CT228" s="153"/>
      <c r="CU228" s="153"/>
      <c r="CV228" s="153"/>
      <c r="CW228" s="153"/>
      <c r="CX228" s="153"/>
      <c r="CY228" s="153"/>
      <c r="CZ228" s="153"/>
      <c r="DA228" s="153"/>
      <c r="DB228" s="153"/>
      <c r="DC228" s="153"/>
      <c r="DD228" s="153"/>
      <c r="DE228" s="153"/>
      <c r="DF228" s="176"/>
      <c r="DG228" s="176"/>
      <c r="DH228" s="7"/>
      <c r="DI228" s="7"/>
      <c r="DJ228" s="7"/>
      <c r="DK228" s="7"/>
      <c r="DL228" s="7"/>
      <c r="DM228" s="7"/>
      <c r="DN228" s="7"/>
      <c r="DO228" s="7"/>
      <c r="DP228" s="7"/>
      <c r="DQ228" s="7"/>
      <c r="DR228" s="7"/>
      <c r="DS228" s="7"/>
      <c r="DT228" s="7"/>
      <c r="DU228" s="7"/>
    </row>
    <row r="229" spans="1:125" x14ac:dyDescent="0.25">
      <c r="A229" s="142" t="s">
        <v>142</v>
      </c>
      <c r="B229" s="143">
        <v>16320537</v>
      </c>
      <c r="C229" s="144">
        <v>1.5160699505192698</v>
      </c>
      <c r="D229" s="145">
        <v>0.15030000000000002</v>
      </c>
      <c r="E229" s="146"/>
      <c r="F229" s="146"/>
      <c r="G229" s="147">
        <v>2135.7975542835957</v>
      </c>
      <c r="H229" s="147"/>
      <c r="I229" s="148"/>
      <c r="J229" s="149">
        <v>1.1941650748257999</v>
      </c>
      <c r="K229" s="149">
        <v>1.1745029022796001</v>
      </c>
      <c r="L229" s="149">
        <v>1.0604380364410999</v>
      </c>
      <c r="M229" s="149">
        <v>0.85934783068292997</v>
      </c>
      <c r="N229" s="149">
        <v>0.80548418428773005</v>
      </c>
      <c r="O229" s="149">
        <v>0.88380001272813002</v>
      </c>
      <c r="P229" s="149">
        <v>0.81079631124546003</v>
      </c>
      <c r="Q229" s="149">
        <v>0.78620406968010004</v>
      </c>
      <c r="R229" s="150">
        <v>0.60651924032507998</v>
      </c>
      <c r="S229" s="150">
        <v>0.57494832767951998</v>
      </c>
      <c r="T229" s="150">
        <v>0.71690704413807005</v>
      </c>
      <c r="U229" s="150">
        <v>0.82899692925666002</v>
      </c>
      <c r="V229" s="151">
        <v>0.84657396514782002</v>
      </c>
      <c r="W229" s="151">
        <v>0.84810666796593004</v>
      </c>
      <c r="X229" s="152">
        <v>0.81938522785709</v>
      </c>
      <c r="Y229" s="152">
        <v>0.79446427926274998</v>
      </c>
      <c r="Z229" s="153">
        <v>0.67732623379004997</v>
      </c>
      <c r="AA229" s="153">
        <v>0.61964610741317006</v>
      </c>
      <c r="AB229" s="153">
        <v>0.70155484227181997</v>
      </c>
      <c r="AC229" s="153">
        <v>0.62745281802613995</v>
      </c>
      <c r="AD229" s="282">
        <v>0.49914450691418</v>
      </c>
      <c r="AE229" s="295">
        <v>0.53373182592234003</v>
      </c>
      <c r="AF229" s="284">
        <v>0.55449292789985005</v>
      </c>
      <c r="AG229" s="205"/>
      <c r="AH229" s="153"/>
      <c r="AI229" s="153"/>
      <c r="AJ229" s="153"/>
      <c r="AK229" s="153"/>
      <c r="AL229" s="153"/>
      <c r="AM229" s="153"/>
      <c r="AN229" s="153"/>
      <c r="AO229" s="153"/>
      <c r="AP229" s="153"/>
      <c r="AQ229" s="153"/>
      <c r="AR229" s="153"/>
      <c r="AS229" s="153"/>
      <c r="AT229" s="153"/>
      <c r="AU229" s="153"/>
      <c r="AV229" s="153"/>
      <c r="AW229" s="153"/>
      <c r="AX229" s="153"/>
      <c r="AY229" s="153"/>
      <c r="AZ229" s="153"/>
      <c r="BA229" s="153"/>
      <c r="BB229" s="153"/>
      <c r="BC229" s="153"/>
      <c r="BD229" s="153"/>
      <c r="BE229" s="153"/>
      <c r="BF229" s="153"/>
      <c r="BG229" s="153"/>
      <c r="BH229" s="153"/>
      <c r="BI229" s="153"/>
      <c r="BJ229" s="153"/>
      <c r="BK229" s="153"/>
      <c r="BL229" s="153"/>
      <c r="BM229" s="153"/>
      <c r="BN229" s="153"/>
      <c r="BO229" s="153"/>
      <c r="BP229" s="153"/>
      <c r="BQ229" s="153"/>
      <c r="BR229" s="153"/>
      <c r="BS229" s="153"/>
      <c r="BT229" s="153"/>
      <c r="BU229" s="153"/>
      <c r="BV229" s="153"/>
      <c r="BW229" s="153"/>
      <c r="BX229" s="153"/>
      <c r="BY229" s="153"/>
      <c r="BZ229" s="153"/>
      <c r="CA229" s="153"/>
      <c r="CB229" s="153"/>
      <c r="CC229" s="153"/>
      <c r="CD229" s="153"/>
      <c r="CE229" s="153"/>
      <c r="CF229" s="153"/>
      <c r="CG229" s="153"/>
      <c r="CH229" s="153"/>
      <c r="CI229" s="153"/>
      <c r="CJ229" s="153"/>
      <c r="CK229" s="153"/>
      <c r="CL229" s="153"/>
      <c r="CM229" s="153"/>
      <c r="CN229" s="153"/>
      <c r="CO229" s="153"/>
      <c r="CP229" s="153"/>
      <c r="CQ229" s="153"/>
      <c r="CR229" s="153"/>
      <c r="CS229" s="153"/>
      <c r="CT229" s="153"/>
      <c r="CU229" s="153"/>
      <c r="CV229" s="153"/>
      <c r="CW229" s="153"/>
      <c r="CX229" s="153"/>
      <c r="CY229" s="153"/>
      <c r="CZ229" s="153"/>
      <c r="DA229" s="153"/>
      <c r="DB229" s="153"/>
      <c r="DC229" s="153"/>
      <c r="DD229" s="153"/>
      <c r="DE229" s="153"/>
      <c r="DF229" s="176"/>
      <c r="DG229" s="176"/>
      <c r="DH229" s="7"/>
      <c r="DI229" s="7"/>
      <c r="DJ229" s="7"/>
      <c r="DK229" s="7"/>
      <c r="DL229" s="7"/>
      <c r="DM229" s="7"/>
      <c r="DN229" s="7"/>
      <c r="DO229" s="7"/>
      <c r="DP229" s="7"/>
      <c r="DQ229" s="7"/>
      <c r="DR229" s="7"/>
      <c r="DS229" s="7"/>
      <c r="DT229" s="7"/>
      <c r="DU229" s="7"/>
    </row>
    <row r="230" spans="1:125" x14ac:dyDescent="0.25">
      <c r="DH230" s="7"/>
      <c r="DI230" s="7"/>
      <c r="DJ230" s="7"/>
      <c r="DK230" s="7"/>
      <c r="DL230" s="7"/>
      <c r="DM230" s="7"/>
      <c r="DN230" s="7"/>
      <c r="DO230" s="7"/>
      <c r="DP230" s="7"/>
      <c r="DQ230" s="7"/>
      <c r="DR230" s="7"/>
      <c r="DS230" s="7"/>
      <c r="DT230" s="7"/>
      <c r="DU230" s="7"/>
    </row>
    <row r="231" spans="1:125"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107"/>
      <c r="AA231" s="7"/>
      <c r="AB231" s="7"/>
      <c r="AC231" s="107"/>
      <c r="AD231" s="7"/>
      <c r="AE231" s="7"/>
      <c r="AF231" s="7"/>
      <c r="AG231" s="7"/>
      <c r="AH231" s="7"/>
      <c r="AI231" s="7"/>
      <c r="AJ231" s="7"/>
      <c r="AK231" s="7"/>
      <c r="AL231" s="29"/>
      <c r="AM231" s="108"/>
      <c r="AN231" s="108"/>
      <c r="AO231" s="108"/>
      <c r="AP231" s="2"/>
      <c r="AQ231" s="2"/>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row>
    <row r="232" spans="1:125"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29"/>
      <c r="AO232" s="108"/>
      <c r="AP232" s="108"/>
      <c r="AQ232" s="108"/>
      <c r="AR232" s="2"/>
      <c r="AS232" s="2"/>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row>
    <row r="233" spans="1:125"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29"/>
      <c r="AO233" s="108"/>
      <c r="AP233" s="108"/>
      <c r="AQ233" s="108"/>
      <c r="AR233" s="2"/>
      <c r="AS233" s="2"/>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row>
    <row r="234" spans="1:125"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2"/>
      <c r="AO234" s="2"/>
      <c r="AP234" s="2"/>
      <c r="AQ234" s="2"/>
      <c r="AR234" s="2"/>
      <c r="AS234" s="2"/>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row>
    <row r="235" spans="1:125"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2"/>
      <c r="AO235" s="2"/>
      <c r="AP235" s="2"/>
      <c r="AQ235" s="2"/>
      <c r="AR235" s="2"/>
      <c r="AS235" s="2"/>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row>
    <row r="236" spans="1:125"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2"/>
      <c r="AO236" s="2"/>
      <c r="AP236" s="2"/>
      <c r="AQ236" s="2"/>
      <c r="AR236" s="2"/>
      <c r="AS236" s="2"/>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row>
    <row r="237" spans="1:125"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2"/>
      <c r="AO237" s="2"/>
      <c r="AP237" s="2"/>
      <c r="AQ237" s="2"/>
      <c r="AR237" s="2"/>
      <c r="AS237" s="2"/>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row>
    <row r="238" spans="1:125"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2"/>
      <c r="AO238" s="2"/>
      <c r="AP238" s="2"/>
      <c r="AQ238" s="2"/>
      <c r="AR238" s="2"/>
      <c r="AS238" s="2"/>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row>
    <row r="239" spans="1:125"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2"/>
      <c r="AO239" s="2"/>
      <c r="AP239" s="2"/>
      <c r="AQ239" s="2"/>
      <c r="AR239" s="2"/>
      <c r="AS239" s="2"/>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row>
    <row r="240" spans="1:125"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row>
    <row r="241" spans="1:125"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2"/>
      <c r="AO241" s="2"/>
      <c r="AP241" s="2"/>
      <c r="AQ241" s="2"/>
      <c r="AR241" s="2"/>
      <c r="AS241" s="2"/>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row>
  </sheetData>
  <autoFilter ref="A44:DG114" xr:uid="{00000000-0001-0000-0000-000000000000}">
    <sortState xmlns:xlrd2="http://schemas.microsoft.com/office/spreadsheetml/2017/richdata2" ref="A45:DG230">
      <sortCondition ref="DF44:DF114"/>
    </sortState>
  </autoFilter>
  <pageMargins left="0.7" right="0.7" top="0.75" bottom="0.75" header="0.3" footer="0.3"/>
  <pageSetup paperSize="9" orientation="portrait" r:id="rId1"/>
  <ignoredErrors>
    <ignoredError sqref="BM9:CZ9"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32959-6C96-4F54-9A94-A6E036784FF2}">
  <sheetPr>
    <tabColor theme="7" tint="0.39997558519241921"/>
  </sheetPr>
  <dimension ref="B2:N184"/>
  <sheetViews>
    <sheetView workbookViewId="0">
      <selection activeCell="C6" sqref="C6"/>
    </sheetView>
  </sheetViews>
  <sheetFormatPr defaultRowHeight="15" x14ac:dyDescent="0.25"/>
  <cols>
    <col min="1" max="1" width="7.7109375" customWidth="1"/>
    <col min="2" max="2" width="7.5703125" customWidth="1"/>
    <col min="3" max="3" width="21.85546875" customWidth="1"/>
    <col min="4" max="5" width="12.7109375" customWidth="1"/>
    <col min="6" max="6" width="13" customWidth="1"/>
    <col min="7" max="14" width="12.7109375" customWidth="1"/>
  </cols>
  <sheetData>
    <row r="2" spans="2:14" x14ac:dyDescent="0.25">
      <c r="B2" s="277" t="s">
        <v>294</v>
      </c>
      <c r="C2" s="277"/>
      <c r="D2" s="277" t="s">
        <v>294</v>
      </c>
      <c r="E2" s="277" t="s">
        <v>294</v>
      </c>
      <c r="F2" s="277" t="s">
        <v>294</v>
      </c>
      <c r="G2" s="315" t="s">
        <v>293</v>
      </c>
    </row>
    <row r="3" spans="2:14" x14ac:dyDescent="0.25">
      <c r="B3" s="277" t="s">
        <v>295</v>
      </c>
      <c r="C3" s="276"/>
      <c r="D3" s="277" t="s">
        <v>44</v>
      </c>
      <c r="E3" s="277" t="s">
        <v>30</v>
      </c>
      <c r="F3" s="278" t="s">
        <v>283</v>
      </c>
      <c r="G3" s="315" t="s">
        <v>283</v>
      </c>
    </row>
    <row r="4" spans="2:14" x14ac:dyDescent="0.25">
      <c r="B4" s="277"/>
      <c r="C4" s="276" t="s">
        <v>296</v>
      </c>
      <c r="D4" s="277" t="s">
        <v>251</v>
      </c>
      <c r="E4" s="277" t="s">
        <v>48</v>
      </c>
      <c r="F4" s="278" t="s">
        <v>282</v>
      </c>
      <c r="G4" s="315" t="s">
        <v>282</v>
      </c>
    </row>
    <row r="5" spans="2:14" x14ac:dyDescent="0.25">
      <c r="B5" s="277"/>
      <c r="C5" s="274" t="s">
        <v>252</v>
      </c>
      <c r="D5" s="275" t="s">
        <v>252</v>
      </c>
      <c r="E5" s="274" t="s">
        <v>252</v>
      </c>
      <c r="F5" s="274" t="s">
        <v>252</v>
      </c>
      <c r="G5" s="316" t="s">
        <v>252</v>
      </c>
    </row>
    <row r="6" spans="2:14" x14ac:dyDescent="0.25">
      <c r="B6" s="304">
        <v>1</v>
      </c>
      <c r="C6" s="175" t="s">
        <v>247</v>
      </c>
      <c r="D6" s="201">
        <v>29909.596903504051</v>
      </c>
      <c r="E6" s="268">
        <v>80.610012625765634</v>
      </c>
      <c r="F6" s="202">
        <v>1.0302724083448423E-2</v>
      </c>
      <c r="G6" s="317">
        <v>1.329325611177635E-2</v>
      </c>
    </row>
    <row r="7" spans="2:14" x14ac:dyDescent="0.25">
      <c r="B7" s="304">
        <v>2</v>
      </c>
      <c r="C7" s="175" t="s">
        <v>243</v>
      </c>
      <c r="D7" s="201">
        <v>15157.486175534174</v>
      </c>
      <c r="E7" s="268">
        <v>64.705383482611097</v>
      </c>
      <c r="F7" s="202">
        <v>8.2699616464516259E-3</v>
      </c>
      <c r="G7" s="317">
        <v>1.0227541141895159E-2</v>
      </c>
    </row>
    <row r="8" spans="2:14" x14ac:dyDescent="0.25">
      <c r="B8" s="304">
        <v>3</v>
      </c>
      <c r="C8" s="175" t="s">
        <v>244</v>
      </c>
      <c r="D8" s="201">
        <v>13206.928166918951</v>
      </c>
      <c r="E8" s="268">
        <v>8.5947254708985135</v>
      </c>
      <c r="F8" s="202">
        <v>1.0984874237738361E-3</v>
      </c>
      <c r="G8" s="317">
        <v>1.073706384168027E-3</v>
      </c>
      <c r="M8" s="270"/>
      <c r="N8" s="127"/>
    </row>
    <row r="9" spans="2:14" x14ac:dyDescent="0.25">
      <c r="B9" s="304">
        <v>4</v>
      </c>
      <c r="C9" s="175" t="s">
        <v>230</v>
      </c>
      <c r="D9" s="201">
        <v>9241.8031273446741</v>
      </c>
      <c r="E9" s="268">
        <v>336.4831465389293</v>
      </c>
      <c r="F9" s="202">
        <v>4.3005737185718561E-2</v>
      </c>
      <c r="G9" s="317">
        <v>4.7648231172927387E-2</v>
      </c>
      <c r="N9" s="127"/>
    </row>
    <row r="10" spans="2:14" x14ac:dyDescent="0.25">
      <c r="B10" s="304">
        <v>5</v>
      </c>
      <c r="C10" s="175" t="s">
        <v>229</v>
      </c>
      <c r="D10" s="201">
        <v>9039.4418921077213</v>
      </c>
      <c r="E10" s="268">
        <v>13.839783272260174</v>
      </c>
      <c r="F10" s="202">
        <v>1.7688555526071935E-3</v>
      </c>
      <c r="G10" s="317">
        <v>1.9759369089495898E-3</v>
      </c>
    </row>
    <row r="11" spans="2:14" x14ac:dyDescent="0.25">
      <c r="B11" s="304">
        <v>6</v>
      </c>
      <c r="C11" s="175" t="s">
        <v>215</v>
      </c>
      <c r="D11" s="201">
        <v>8031.2565641833708</v>
      </c>
      <c r="E11" s="268">
        <v>36.753423352159231</v>
      </c>
      <c r="F11" s="202">
        <v>4.6974360576943286E-3</v>
      </c>
      <c r="G11" s="317">
        <v>5.047039622813102E-3</v>
      </c>
    </row>
    <row r="12" spans="2:14" x14ac:dyDescent="0.25">
      <c r="B12" s="304">
        <v>7</v>
      </c>
      <c r="C12" s="175" t="s">
        <v>241</v>
      </c>
      <c r="D12" s="201">
        <v>7598.1520033086799</v>
      </c>
      <c r="E12" s="268">
        <v>197.39189701407599</v>
      </c>
      <c r="F12" s="202">
        <v>2.5228556416259162E-2</v>
      </c>
      <c r="G12" s="317">
        <v>2.4954632446525484E-2</v>
      </c>
    </row>
    <row r="13" spans="2:14" x14ac:dyDescent="0.25">
      <c r="B13" s="304">
        <v>8</v>
      </c>
      <c r="C13" s="175" t="s">
        <v>242</v>
      </c>
      <c r="D13" s="201">
        <v>6870.1021425195077</v>
      </c>
      <c r="E13" s="268">
        <v>2289.7195594207924</v>
      </c>
      <c r="F13" s="202">
        <v>0.29264787438635448</v>
      </c>
      <c r="G13" s="317">
        <v>0.29016017658785653</v>
      </c>
    </row>
    <row r="14" spans="2:14" x14ac:dyDescent="0.25">
      <c r="B14" s="304">
        <v>9</v>
      </c>
      <c r="C14" s="175" t="s">
        <v>218</v>
      </c>
      <c r="D14" s="201">
        <v>6673.5664608315938</v>
      </c>
      <c r="E14" s="268">
        <v>1.8471097250289685</v>
      </c>
      <c r="F14" s="313">
        <v>2.3607814003424489E-4</v>
      </c>
      <c r="G14" s="318">
        <v>2.4131040144842475E-4</v>
      </c>
    </row>
    <row r="15" spans="2:14" x14ac:dyDescent="0.25">
      <c r="B15" s="304">
        <v>10</v>
      </c>
      <c r="C15" s="175" t="s">
        <v>245</v>
      </c>
      <c r="D15" s="201">
        <v>6643.4103587241389</v>
      </c>
      <c r="E15" s="268">
        <v>9.7806479626555163</v>
      </c>
      <c r="F15" s="202">
        <v>1.2500595649872551E-3</v>
      </c>
      <c r="G15" s="317">
        <v>1.4332519233092541E-3</v>
      </c>
    </row>
    <row r="16" spans="2:14" x14ac:dyDescent="0.25">
      <c r="B16" s="304">
        <v>11</v>
      </c>
      <c r="C16" s="175" t="s">
        <v>228</v>
      </c>
      <c r="D16" s="201">
        <v>6564.9572952944809</v>
      </c>
      <c r="E16" s="268">
        <v>37.006808702635482</v>
      </c>
      <c r="F16" s="202">
        <v>4.729821108480318E-3</v>
      </c>
      <c r="G16" s="317">
        <v>4.8910582378527733E-3</v>
      </c>
    </row>
    <row r="17" spans="2:7" x14ac:dyDescent="0.25">
      <c r="B17" s="304">
        <v>12</v>
      </c>
      <c r="C17" s="175" t="s">
        <v>240</v>
      </c>
      <c r="D17" s="201">
        <v>6160.5330332479016</v>
      </c>
      <c r="E17" s="268">
        <v>239.82894725210355</v>
      </c>
      <c r="F17" s="202">
        <v>3.065241389098294E-2</v>
      </c>
      <c r="G17" s="317">
        <v>2.8980401883945763E-2</v>
      </c>
    </row>
    <row r="18" spans="2:7" x14ac:dyDescent="0.25">
      <c r="B18" s="304">
        <v>13</v>
      </c>
      <c r="C18" s="175" t="s">
        <v>225</v>
      </c>
      <c r="D18" s="201">
        <v>5984.1638512948757</v>
      </c>
      <c r="E18" s="268">
        <v>30.441369701570817</v>
      </c>
      <c r="F18" s="202">
        <v>3.8906957404108451E-3</v>
      </c>
      <c r="G18" s="317">
        <v>3.5541000129036466E-3</v>
      </c>
    </row>
    <row r="19" spans="2:7" x14ac:dyDescent="0.25">
      <c r="B19" s="304">
        <v>14</v>
      </c>
      <c r="C19" s="175" t="s">
        <v>211</v>
      </c>
      <c r="D19" s="201">
        <v>5463.8790954489505</v>
      </c>
      <c r="E19" s="268">
        <v>282.08978921369254</v>
      </c>
      <c r="F19" s="202">
        <v>3.605375027689614E-2</v>
      </c>
      <c r="G19" s="317">
        <v>3.6405553684941042E-2</v>
      </c>
    </row>
    <row r="20" spans="2:7" x14ac:dyDescent="0.25">
      <c r="B20" s="304">
        <v>15</v>
      </c>
      <c r="C20" s="175" t="s">
        <v>220</v>
      </c>
      <c r="D20" s="201">
        <v>5445.495027320605</v>
      </c>
      <c r="E20" s="268">
        <v>2.0796345509337391</v>
      </c>
      <c r="F20" s="313">
        <v>2.6579701794796708E-4</v>
      </c>
      <c r="G20" s="318">
        <v>2.4957653291245082E-4</v>
      </c>
    </row>
    <row r="21" spans="2:7" x14ac:dyDescent="0.25">
      <c r="B21" s="304">
        <v>16</v>
      </c>
      <c r="C21" s="175" t="s">
        <v>246</v>
      </c>
      <c r="D21" s="201">
        <v>4443.6902555353399</v>
      </c>
      <c r="E21" s="268">
        <v>41.953452938552111</v>
      </c>
      <c r="F21" s="202">
        <v>5.3620491536269061E-3</v>
      </c>
      <c r="G21" s="317">
        <v>5.639379563924349E-3</v>
      </c>
    </row>
    <row r="22" spans="2:7" x14ac:dyDescent="0.25">
      <c r="B22" s="304">
        <v>17</v>
      </c>
      <c r="C22" s="175" t="s">
        <v>227</v>
      </c>
      <c r="D22" s="201">
        <v>3770.3284570133592</v>
      </c>
      <c r="E22" s="268">
        <v>66.746464004068628</v>
      </c>
      <c r="F22" s="202">
        <v>8.5308310938030894E-3</v>
      </c>
      <c r="G22" s="317">
        <v>8.7965187066615016E-3</v>
      </c>
    </row>
    <row r="23" spans="2:7" x14ac:dyDescent="0.25">
      <c r="B23" s="304">
        <v>18</v>
      </c>
      <c r="C23" s="175" t="s">
        <v>212</v>
      </c>
      <c r="D23" s="201">
        <v>3412.4491410863634</v>
      </c>
      <c r="E23" s="268">
        <v>30.857166906849393</v>
      </c>
      <c r="F23" s="202">
        <v>3.9438385664831094E-3</v>
      </c>
      <c r="G23" s="317">
        <v>3.9955642423782529E-3</v>
      </c>
    </row>
    <row r="24" spans="2:7" x14ac:dyDescent="0.25">
      <c r="B24" s="304">
        <v>19</v>
      </c>
      <c r="C24" s="175" t="s">
        <v>234</v>
      </c>
      <c r="D24" s="201">
        <v>2877.4157678001347</v>
      </c>
      <c r="E24" s="268">
        <v>33.577847921892214</v>
      </c>
      <c r="F24" s="202">
        <v>4.2915674019466969E-3</v>
      </c>
      <c r="G24" s="317">
        <v>4.1416779486084928E-3</v>
      </c>
    </row>
    <row r="25" spans="2:7" x14ac:dyDescent="0.25">
      <c r="B25" s="304">
        <v>20</v>
      </c>
      <c r="C25" s="175" t="s">
        <v>221</v>
      </c>
      <c r="D25" s="201">
        <v>2858.3421014608975</v>
      </c>
      <c r="E25" s="268">
        <v>15.598335857119004</v>
      </c>
      <c r="F25" s="202">
        <v>1.9936152502907597E-3</v>
      </c>
      <c r="G25" s="317">
        <v>1.7105194990130379E-3</v>
      </c>
    </row>
    <row r="26" spans="2:7" x14ac:dyDescent="0.25">
      <c r="B26" s="304">
        <v>21</v>
      </c>
      <c r="C26" s="175" t="s">
        <v>206</v>
      </c>
      <c r="D26" s="201">
        <v>2751.9982662193675</v>
      </c>
      <c r="E26" s="268">
        <v>14.10151431593466</v>
      </c>
      <c r="F26" s="202">
        <v>1.8023072621307981E-3</v>
      </c>
      <c r="G26" s="317">
        <v>1.8173412924589163E-3</v>
      </c>
    </row>
    <row r="27" spans="2:7" x14ac:dyDescent="0.25">
      <c r="B27" s="304">
        <v>22</v>
      </c>
      <c r="C27" s="175" t="s">
        <v>237</v>
      </c>
      <c r="D27" s="201">
        <v>2685.4434496536646</v>
      </c>
      <c r="E27" s="268">
        <v>28.267173788426302</v>
      </c>
      <c r="F27" s="202">
        <v>3.612812883594007E-3</v>
      </c>
      <c r="G27" s="317">
        <v>3.5784012313335813E-3</v>
      </c>
    </row>
    <row r="28" spans="2:7" x14ac:dyDescent="0.25">
      <c r="B28" s="304">
        <v>23</v>
      </c>
      <c r="C28" s="175" t="s">
        <v>231</v>
      </c>
      <c r="D28" s="201">
        <v>2590.2885628018457</v>
      </c>
      <c r="E28" s="268">
        <v>217.79097279584082</v>
      </c>
      <c r="F28" s="202">
        <v>2.7835751757023838E-2</v>
      </c>
      <c r="G28" s="317">
        <v>2.7377942765376147E-2</v>
      </c>
    </row>
    <row r="29" spans="2:7" x14ac:dyDescent="0.25">
      <c r="B29" s="304">
        <v>24</v>
      </c>
      <c r="C29" s="175" t="s">
        <v>222</v>
      </c>
      <c r="D29" s="201">
        <v>2527.1509340186485</v>
      </c>
      <c r="E29" s="268">
        <v>316.20973282042308</v>
      </c>
      <c r="F29" s="202">
        <v>4.0414602648362025E-2</v>
      </c>
      <c r="G29" s="317">
        <v>4.230595353431342E-2</v>
      </c>
    </row>
    <row r="30" spans="2:7" x14ac:dyDescent="0.25">
      <c r="B30" s="304">
        <v>25</v>
      </c>
      <c r="C30" s="175" t="s">
        <v>232</v>
      </c>
      <c r="D30" s="201">
        <v>2503.7341707960099</v>
      </c>
      <c r="E30" s="268">
        <v>13.912950339012932</v>
      </c>
      <c r="F30" s="202">
        <v>1.7782069976224491E-3</v>
      </c>
      <c r="G30" s="317">
        <v>1.8427422565587711E-3</v>
      </c>
    </row>
    <row r="31" spans="2:7" x14ac:dyDescent="0.25">
      <c r="B31" s="304">
        <v>26</v>
      </c>
      <c r="C31" s="175" t="s">
        <v>235</v>
      </c>
      <c r="D31" s="201">
        <v>2501.1198798252144</v>
      </c>
      <c r="E31" s="268">
        <v>49.076904250573726</v>
      </c>
      <c r="F31" s="202">
        <v>6.2724937869798004E-3</v>
      </c>
      <c r="G31" s="317">
        <v>7.292467768426172E-3</v>
      </c>
    </row>
    <row r="32" spans="2:7" x14ac:dyDescent="0.25">
      <c r="B32" s="304">
        <v>27</v>
      </c>
      <c r="C32" s="175" t="s">
        <v>239</v>
      </c>
      <c r="D32" s="201">
        <v>2417.2549703195978</v>
      </c>
      <c r="E32" s="268">
        <v>3.2506471319267449</v>
      </c>
      <c r="F32" s="313">
        <v>4.1546353116671681E-4</v>
      </c>
      <c r="G32" s="318">
        <v>4.5988762581868368E-4</v>
      </c>
    </row>
    <row r="33" spans="2:7" x14ac:dyDescent="0.25">
      <c r="B33" s="304">
        <v>28</v>
      </c>
      <c r="C33" s="175" t="s">
        <v>210</v>
      </c>
      <c r="D33" s="201">
        <v>2335.9580645358501</v>
      </c>
      <c r="E33" s="268">
        <v>4.9259095213448125</v>
      </c>
      <c r="F33" s="313">
        <v>6.2957795198540412E-4</v>
      </c>
      <c r="G33" s="318">
        <v>5.974670923856747E-4</v>
      </c>
    </row>
    <row r="34" spans="2:7" x14ac:dyDescent="0.25">
      <c r="B34" s="304">
        <v>29</v>
      </c>
      <c r="C34" s="175" t="s">
        <v>177</v>
      </c>
      <c r="D34" s="201">
        <v>2144.901931416945</v>
      </c>
      <c r="E34" s="268">
        <v>72.794155771755129</v>
      </c>
      <c r="F34" s="202">
        <v>9.3037834553599819E-3</v>
      </c>
      <c r="G34" s="317">
        <v>9.8380267047461865E-3</v>
      </c>
    </row>
    <row r="35" spans="2:7" x14ac:dyDescent="0.25">
      <c r="B35" s="304">
        <v>30</v>
      </c>
      <c r="C35" s="175" t="s">
        <v>236</v>
      </c>
      <c r="D35" s="201">
        <v>2058.0967724982524</v>
      </c>
      <c r="E35" s="268">
        <v>295.45159693521117</v>
      </c>
      <c r="F35" s="202">
        <v>3.7761516021208849E-2</v>
      </c>
      <c r="G35" s="317">
        <v>3.2540399868043163E-2</v>
      </c>
    </row>
    <row r="36" spans="2:7" x14ac:dyDescent="0.25">
      <c r="B36" s="304">
        <v>31</v>
      </c>
      <c r="C36" s="175" t="s">
        <v>197</v>
      </c>
      <c r="D36" s="201">
        <v>1972.2636817903499</v>
      </c>
      <c r="E36" s="268">
        <v>93.909402265412695</v>
      </c>
      <c r="F36" s="202">
        <v>1.2002512204952328E-2</v>
      </c>
      <c r="G36" s="317">
        <v>1.2186860070352431E-2</v>
      </c>
    </row>
    <row r="37" spans="2:7" x14ac:dyDescent="0.25">
      <c r="B37" s="304">
        <v>32</v>
      </c>
      <c r="C37" s="175" t="s">
        <v>151</v>
      </c>
      <c r="D37" s="201">
        <v>1935.0135484059467</v>
      </c>
      <c r="E37" s="268">
        <v>3.2409696723335077</v>
      </c>
      <c r="F37" s="313">
        <v>4.1422666005393432E-4</v>
      </c>
      <c r="G37" s="318">
        <v>4.3766442387765806E-4</v>
      </c>
    </row>
    <row r="38" spans="2:7" x14ac:dyDescent="0.25">
      <c r="B38" s="304">
        <v>33</v>
      </c>
      <c r="C38" s="175" t="s">
        <v>196</v>
      </c>
      <c r="D38" s="201">
        <v>1894.7494149522017</v>
      </c>
      <c r="E38" s="268">
        <v>13.919018677180368</v>
      </c>
      <c r="F38" s="202">
        <v>1.7789825887896955E-3</v>
      </c>
      <c r="G38" s="317">
        <v>1.981862556775162E-3</v>
      </c>
    </row>
    <row r="39" spans="2:7" x14ac:dyDescent="0.25">
      <c r="B39" s="304">
        <v>34</v>
      </c>
      <c r="C39" s="175" t="s">
        <v>199</v>
      </c>
      <c r="D39" s="201">
        <v>1796.8866114079758</v>
      </c>
      <c r="E39" s="268">
        <v>15.758230188415594</v>
      </c>
      <c r="F39" s="202">
        <v>2.0140512621979172E-3</v>
      </c>
      <c r="G39" s="317">
        <v>2.0550653148658764E-3</v>
      </c>
    </row>
    <row r="40" spans="2:7" x14ac:dyDescent="0.25">
      <c r="B40" s="304">
        <v>35</v>
      </c>
      <c r="C40" s="175" t="s">
        <v>205</v>
      </c>
      <c r="D40" s="201">
        <v>1746.8881312868025</v>
      </c>
      <c r="E40" s="268">
        <v>102.81632746926324</v>
      </c>
      <c r="F40" s="202">
        <v>1.3140901715362273E-2</v>
      </c>
      <c r="G40" s="317">
        <v>1.3237551989367909E-2</v>
      </c>
    </row>
    <row r="41" spans="2:7" x14ac:dyDescent="0.25">
      <c r="B41" s="304">
        <v>36</v>
      </c>
      <c r="C41" s="175" t="s">
        <v>201</v>
      </c>
      <c r="D41" s="201">
        <v>1707.360134633522</v>
      </c>
      <c r="E41" s="268">
        <v>115.99063760401717</v>
      </c>
      <c r="F41" s="202">
        <v>1.4824703489941868E-2</v>
      </c>
      <c r="G41" s="317">
        <v>1.4776983248399302E-2</v>
      </c>
    </row>
    <row r="42" spans="2:7" x14ac:dyDescent="0.25">
      <c r="B42" s="304">
        <v>37</v>
      </c>
      <c r="C42" s="175" t="s">
        <v>224</v>
      </c>
      <c r="D42" s="201">
        <v>1583.5940683316001</v>
      </c>
      <c r="E42" s="268">
        <v>106.05552920739767</v>
      </c>
      <c r="F42" s="202">
        <v>1.3554902416659255E-2</v>
      </c>
      <c r="G42" s="317">
        <v>1.475739213517111E-2</v>
      </c>
    </row>
    <row r="43" spans="2:7" x14ac:dyDescent="0.25">
      <c r="B43" s="304">
        <v>38</v>
      </c>
      <c r="C43" s="175" t="s">
        <v>217</v>
      </c>
      <c r="D43" s="201">
        <v>1558.2367012769168</v>
      </c>
      <c r="E43" s="268">
        <v>10.615239767813494</v>
      </c>
      <c r="F43" s="202">
        <v>1.3567283125877413E-3</v>
      </c>
      <c r="G43" s="317">
        <v>8.3775740852427567E-4</v>
      </c>
    </row>
    <row r="44" spans="2:7" x14ac:dyDescent="0.25">
      <c r="B44" s="304">
        <v>39</v>
      </c>
      <c r="C44" s="175" t="s">
        <v>208</v>
      </c>
      <c r="D44" s="201">
        <v>1542.7021550843695</v>
      </c>
      <c r="E44" s="268">
        <v>16.301010145465799</v>
      </c>
      <c r="F44" s="202">
        <v>2.0834236881951168E-3</v>
      </c>
      <c r="G44" s="317">
        <v>2.3043032295417898E-3</v>
      </c>
    </row>
    <row r="45" spans="2:7" x14ac:dyDescent="0.25">
      <c r="B45" s="304">
        <v>40</v>
      </c>
      <c r="C45" s="175" t="s">
        <v>213</v>
      </c>
      <c r="D45" s="201">
        <v>1507.1833230492496</v>
      </c>
      <c r="E45" s="268">
        <v>9.6923492983654231</v>
      </c>
      <c r="F45" s="202">
        <v>1.2387741583053179E-3</v>
      </c>
      <c r="G45" s="317">
        <v>1.4523702512208572E-3</v>
      </c>
    </row>
    <row r="46" spans="2:7" x14ac:dyDescent="0.25">
      <c r="B46" s="304">
        <v>41</v>
      </c>
      <c r="C46" s="175" t="s">
        <v>200</v>
      </c>
      <c r="D46" s="201">
        <v>1364.4098498088458</v>
      </c>
      <c r="E46" s="268">
        <v>1.7075425541175728</v>
      </c>
      <c r="F46" s="313">
        <v>2.1824013199815643E-4</v>
      </c>
      <c r="G46" s="318">
        <v>2.1095437695810144E-4</v>
      </c>
    </row>
    <row r="47" spans="2:7" x14ac:dyDescent="0.25">
      <c r="B47" s="304">
        <v>42</v>
      </c>
      <c r="C47" s="175" t="s">
        <v>219</v>
      </c>
      <c r="D47" s="201">
        <v>1343.2112537140545</v>
      </c>
      <c r="E47" s="268">
        <v>50.453162484294573</v>
      </c>
      <c r="F47" s="202">
        <v>6.4483926410765901E-3</v>
      </c>
      <c r="G47" s="317">
        <v>5.7703387313415375E-3</v>
      </c>
    </row>
    <row r="48" spans="2:7" x14ac:dyDescent="0.25">
      <c r="B48" s="304">
        <v>43</v>
      </c>
      <c r="C48" s="175" t="s">
        <v>179</v>
      </c>
      <c r="D48" s="201">
        <v>1320.9244397948044</v>
      </c>
      <c r="E48" s="268">
        <v>116.9686120707606</v>
      </c>
      <c r="F48" s="202">
        <v>1.4949697901471022E-2</v>
      </c>
      <c r="G48" s="317">
        <v>1.4333881078716446E-2</v>
      </c>
    </row>
    <row r="49" spans="2:7" x14ac:dyDescent="0.25">
      <c r="B49" s="304">
        <v>44</v>
      </c>
      <c r="C49" s="175" t="s">
        <v>159</v>
      </c>
      <c r="D49" s="201">
        <v>1239.52067033565</v>
      </c>
      <c r="E49" s="268">
        <v>1750.4201026312467</v>
      </c>
      <c r="F49" s="202">
        <v>0.22372028932999954</v>
      </c>
      <c r="G49" s="317">
        <v>0.21586074774314712</v>
      </c>
    </row>
    <row r="50" spans="2:7" x14ac:dyDescent="0.25">
      <c r="B50" s="304">
        <v>45</v>
      </c>
      <c r="C50" s="175" t="s">
        <v>188</v>
      </c>
      <c r="D50" s="201">
        <v>1105.2431955503496</v>
      </c>
      <c r="E50" s="268">
        <v>11.471326863319447</v>
      </c>
      <c r="F50" s="202">
        <v>1.4661443621465701E-3</v>
      </c>
      <c r="G50" s="317">
        <v>1.5389326026128247E-3</v>
      </c>
    </row>
    <row r="51" spans="2:7" x14ac:dyDescent="0.25">
      <c r="B51" s="304">
        <v>46</v>
      </c>
      <c r="C51" s="175" t="s">
        <v>166</v>
      </c>
      <c r="D51" s="201">
        <v>1092.6718199457439</v>
      </c>
      <c r="E51" s="268">
        <v>93.249969119898324</v>
      </c>
      <c r="F51" s="202">
        <v>1.1918230395181919E-2</v>
      </c>
      <c r="G51" s="317">
        <v>1.0304791583038183E-2</v>
      </c>
    </row>
    <row r="52" spans="2:7" x14ac:dyDescent="0.25">
      <c r="B52" s="304">
        <v>47</v>
      </c>
      <c r="C52" s="175" t="s">
        <v>214</v>
      </c>
      <c r="D52" s="201">
        <v>1068.6973312843224</v>
      </c>
      <c r="E52" s="268">
        <v>10.20670073216405</v>
      </c>
      <c r="F52" s="202">
        <v>1.3045131494273652E-3</v>
      </c>
      <c r="G52" s="317">
        <v>3.0107145505936283E-3</v>
      </c>
    </row>
    <row r="53" spans="2:7" x14ac:dyDescent="0.25">
      <c r="B53" s="304">
        <v>48</v>
      </c>
      <c r="C53" s="175" t="s">
        <v>233</v>
      </c>
      <c r="D53" s="201">
        <v>1057.3175782888231</v>
      </c>
      <c r="E53" s="268">
        <v>6.2413847853893198</v>
      </c>
      <c r="F53" s="313">
        <v>7.9770816611862997E-4</v>
      </c>
      <c r="G53" s="318">
        <v>8.28962838448375E-4</v>
      </c>
    </row>
    <row r="54" spans="2:7" x14ac:dyDescent="0.25">
      <c r="B54" s="304">
        <v>49</v>
      </c>
      <c r="C54" s="175" t="s">
        <v>216</v>
      </c>
      <c r="D54" s="201">
        <v>1024.9949456986417</v>
      </c>
      <c r="E54" s="268">
        <v>5.5675183462884883</v>
      </c>
      <c r="F54" s="313">
        <v>7.1158164454886825E-4</v>
      </c>
      <c r="G54" s="318">
        <v>6.0160512829296854E-4</v>
      </c>
    </row>
    <row r="55" spans="2:7" x14ac:dyDescent="0.25">
      <c r="B55" s="304"/>
      <c r="C55" s="280" t="s">
        <v>253</v>
      </c>
      <c r="D55" s="266">
        <v>990.40894727089074</v>
      </c>
      <c r="E55" s="271">
        <v>7824.1455340212042</v>
      </c>
      <c r="F55" s="267">
        <v>1</v>
      </c>
      <c r="G55" s="319">
        <v>1</v>
      </c>
    </row>
    <row r="56" spans="2:7" x14ac:dyDescent="0.25">
      <c r="B56" s="304">
        <v>50</v>
      </c>
      <c r="C56" s="175" t="s">
        <v>187</v>
      </c>
      <c r="D56" s="201">
        <v>970.55573335257759</v>
      </c>
      <c r="E56" s="268">
        <v>6.5610411958122263</v>
      </c>
      <c r="F56" s="313">
        <v>8.385632868513625E-4</v>
      </c>
      <c r="G56" s="318">
        <v>1.5849791185757959E-3</v>
      </c>
    </row>
    <row r="57" spans="2:7" x14ac:dyDescent="0.25">
      <c r="B57" s="304">
        <v>51</v>
      </c>
      <c r="C57" s="175" t="s">
        <v>207</v>
      </c>
      <c r="D57" s="201">
        <v>968.86194976097318</v>
      </c>
      <c r="E57" s="268">
        <v>58.028906199859506</v>
      </c>
      <c r="F57" s="202">
        <v>7.4166445329443787E-3</v>
      </c>
      <c r="G57" s="317">
        <v>7.8792237222876024E-3</v>
      </c>
    </row>
    <row r="58" spans="2:7" x14ac:dyDescent="0.25">
      <c r="B58" s="304">
        <v>52</v>
      </c>
      <c r="C58" s="175" t="s">
        <v>175</v>
      </c>
      <c r="D58" s="201">
        <v>948.37517118822268</v>
      </c>
      <c r="E58" s="268">
        <v>3.6550379097594106</v>
      </c>
      <c r="F58" s="313">
        <v>4.6714850763785744E-4</v>
      </c>
      <c r="G58" s="318">
        <v>4.9986616195900715E-4</v>
      </c>
    </row>
    <row r="59" spans="2:7" x14ac:dyDescent="0.25">
      <c r="B59" s="304">
        <v>53</v>
      </c>
      <c r="C59" s="175" t="s">
        <v>163</v>
      </c>
      <c r="D59" s="201">
        <v>945.13667204556475</v>
      </c>
      <c r="E59" s="268">
        <v>3.0561240026128069</v>
      </c>
      <c r="F59" s="313">
        <v>3.9060163046866536E-4</v>
      </c>
      <c r="G59" s="318">
        <v>3.972514943696497E-4</v>
      </c>
    </row>
    <row r="60" spans="2:7" x14ac:dyDescent="0.25">
      <c r="B60" s="304">
        <v>54</v>
      </c>
      <c r="C60" s="175" t="s">
        <v>165</v>
      </c>
      <c r="D60" s="201">
        <v>918.04984090947755</v>
      </c>
      <c r="E60" s="268">
        <v>17.997203961881873</v>
      </c>
      <c r="F60" s="202">
        <v>2.3002133438885888E-3</v>
      </c>
      <c r="G60" s="317">
        <v>2.0913109781521065E-3</v>
      </c>
    </row>
    <row r="61" spans="2:7" x14ac:dyDescent="0.25">
      <c r="B61" s="304">
        <v>55</v>
      </c>
      <c r="C61" s="175" t="s">
        <v>203</v>
      </c>
      <c r="D61" s="201">
        <v>870.86268686753124</v>
      </c>
      <c r="E61" s="268">
        <v>5.6302117442792161</v>
      </c>
      <c r="F61" s="313">
        <v>7.1959445536867251E-4</v>
      </c>
      <c r="G61" s="318">
        <v>6.4212275295968133E-4</v>
      </c>
    </row>
    <row r="62" spans="2:7" x14ac:dyDescent="0.25">
      <c r="B62" s="304">
        <v>56</v>
      </c>
      <c r="C62" s="175" t="s">
        <v>168</v>
      </c>
      <c r="D62" s="201">
        <v>855.36260046946404</v>
      </c>
      <c r="E62" s="268">
        <v>0.52864830159414755</v>
      </c>
      <c r="F62" s="314">
        <v>6.7566266411515756E-5</v>
      </c>
      <c r="G62" s="320">
        <v>8.9990860600690474E-6</v>
      </c>
    </row>
    <row r="63" spans="2:7" x14ac:dyDescent="0.25">
      <c r="B63" s="304">
        <v>57</v>
      </c>
      <c r="C63" s="175" t="s">
        <v>198</v>
      </c>
      <c r="D63" s="201">
        <v>825.22672067459848</v>
      </c>
      <c r="E63" s="268">
        <v>0.43193769445533631</v>
      </c>
      <c r="F63" s="314">
        <v>5.5205733658349151E-5</v>
      </c>
      <c r="G63" s="320">
        <v>5.7636636806721804E-5</v>
      </c>
    </row>
    <row r="64" spans="2:7" x14ac:dyDescent="0.25">
      <c r="B64" s="304">
        <v>58</v>
      </c>
      <c r="C64" s="175" t="s">
        <v>195</v>
      </c>
      <c r="D64" s="201">
        <v>760.44241160496153</v>
      </c>
      <c r="E64" s="268">
        <v>7.3637478949887027</v>
      </c>
      <c r="F64" s="313">
        <v>9.4115681552310333E-4</v>
      </c>
      <c r="G64" s="318">
        <v>1.0078235361569985E-3</v>
      </c>
    </row>
    <row r="65" spans="2:7" x14ac:dyDescent="0.25">
      <c r="B65" s="304">
        <v>59</v>
      </c>
      <c r="C65" s="175" t="s">
        <v>173</v>
      </c>
      <c r="D65" s="201">
        <v>681.19634641916741</v>
      </c>
      <c r="E65" s="268">
        <v>31.494997273311313</v>
      </c>
      <c r="F65" s="202">
        <v>4.0253593362193684E-3</v>
      </c>
      <c r="G65" s="317">
        <v>4.3433344400236459E-3</v>
      </c>
    </row>
    <row r="66" spans="2:7" x14ac:dyDescent="0.25">
      <c r="B66" s="304">
        <v>60</v>
      </c>
      <c r="C66" s="175" t="s">
        <v>141</v>
      </c>
      <c r="D66" s="201">
        <v>650.91724841137511</v>
      </c>
      <c r="E66" s="268">
        <v>0.8217979972160746</v>
      </c>
      <c r="F66" s="313">
        <v>1.0503357761466811E-4</v>
      </c>
      <c r="G66" s="318">
        <v>1.0468462225757267E-4</v>
      </c>
    </row>
    <row r="67" spans="2:7" x14ac:dyDescent="0.25">
      <c r="B67" s="304">
        <v>61</v>
      </c>
      <c r="C67" s="175" t="s">
        <v>156</v>
      </c>
      <c r="D67" s="201">
        <v>565.94062883323647</v>
      </c>
      <c r="E67" s="268">
        <v>40.576262243675423</v>
      </c>
      <c r="F67" s="202">
        <v>5.1860311221513487E-3</v>
      </c>
      <c r="G67" s="317">
        <v>5.221727584395537E-3</v>
      </c>
    </row>
    <row r="68" spans="2:7" x14ac:dyDescent="0.25">
      <c r="B68" s="304">
        <v>62</v>
      </c>
      <c r="C68" s="175" t="s">
        <v>176</v>
      </c>
      <c r="D68" s="201">
        <v>552.236918919098</v>
      </c>
      <c r="E68" s="268">
        <v>3.0316365510300103</v>
      </c>
      <c r="F68" s="313">
        <v>3.8747190192817241E-4</v>
      </c>
      <c r="G68" s="318">
        <v>4.7598755523473203E-4</v>
      </c>
    </row>
    <row r="69" spans="2:7" x14ac:dyDescent="0.25">
      <c r="B69" s="304">
        <v>63</v>
      </c>
      <c r="C69" s="175" t="s">
        <v>184</v>
      </c>
      <c r="D69" s="201">
        <v>518.42406759486698</v>
      </c>
      <c r="E69" s="268">
        <v>1.7617947248960977</v>
      </c>
      <c r="F69" s="313">
        <v>2.2517407392735802E-4</v>
      </c>
      <c r="G69" s="318">
        <v>2.6362993744733648E-4</v>
      </c>
    </row>
    <row r="70" spans="2:7" x14ac:dyDescent="0.25">
      <c r="B70" s="304">
        <v>64</v>
      </c>
      <c r="C70" s="175" t="s">
        <v>204</v>
      </c>
      <c r="D70" s="201">
        <v>468.68262705057566</v>
      </c>
      <c r="E70" s="268">
        <v>4.3159581764032628</v>
      </c>
      <c r="F70" s="313">
        <v>5.5162038559181646E-4</v>
      </c>
      <c r="G70" s="318">
        <v>5.1102082062580878E-4</v>
      </c>
    </row>
    <row r="71" spans="2:7" x14ac:dyDescent="0.25">
      <c r="B71" s="304">
        <v>65</v>
      </c>
      <c r="C71" s="175" t="s">
        <v>171</v>
      </c>
      <c r="D71" s="201">
        <v>463.04898856505156</v>
      </c>
      <c r="E71" s="268">
        <v>59.040656119121905</v>
      </c>
      <c r="F71" s="202">
        <v>7.5459557676169796E-3</v>
      </c>
      <c r="G71" s="317">
        <v>7.759741704056522E-3</v>
      </c>
    </row>
    <row r="72" spans="2:7" x14ac:dyDescent="0.25">
      <c r="B72" s="304">
        <v>66</v>
      </c>
      <c r="C72" s="175" t="s">
        <v>143</v>
      </c>
      <c r="D72" s="201">
        <v>459.10061073356462</v>
      </c>
      <c r="E72" s="268">
        <v>2.0239822295683889</v>
      </c>
      <c r="F72" s="313">
        <v>2.5868412349535741E-4</v>
      </c>
      <c r="G72" s="318">
        <v>2.3166521323103787E-4</v>
      </c>
    </row>
    <row r="73" spans="2:7" x14ac:dyDescent="0.25">
      <c r="B73" s="304">
        <v>67</v>
      </c>
      <c r="C73" s="175" t="s">
        <v>190</v>
      </c>
      <c r="D73" s="201">
        <v>457.46373038594209</v>
      </c>
      <c r="E73" s="268">
        <v>12.946999428408896</v>
      </c>
      <c r="F73" s="202">
        <v>1.6547493105940245E-3</v>
      </c>
      <c r="G73" s="317">
        <v>2.1194912213911067E-3</v>
      </c>
    </row>
    <row r="74" spans="2:7" x14ac:dyDescent="0.25">
      <c r="B74" s="304">
        <v>68</v>
      </c>
      <c r="C74" s="175" t="s">
        <v>192</v>
      </c>
      <c r="D74" s="201">
        <v>357.30681412626649</v>
      </c>
      <c r="E74" s="268">
        <v>1.012250204419713</v>
      </c>
      <c r="F74" s="313">
        <v>1.2937517586019E-4</v>
      </c>
      <c r="G74" s="318">
        <v>8.1342008154437271E-5</v>
      </c>
    </row>
    <row r="75" spans="2:7" x14ac:dyDescent="0.25">
      <c r="B75" s="304">
        <v>69</v>
      </c>
      <c r="C75" s="175" t="s">
        <v>193</v>
      </c>
      <c r="D75" s="201">
        <v>307.29422908681346</v>
      </c>
      <c r="E75" s="268">
        <v>5.8252740645262078</v>
      </c>
      <c r="F75" s="313">
        <v>7.445252697814177E-4</v>
      </c>
      <c r="G75" s="318">
        <v>6.4145406537072268E-4</v>
      </c>
    </row>
    <row r="76" spans="2:7" x14ac:dyDescent="0.25">
      <c r="B76" s="304">
        <v>70</v>
      </c>
      <c r="C76" s="175" t="s">
        <v>138</v>
      </c>
      <c r="D76" s="201">
        <v>287.44800040122686</v>
      </c>
      <c r="E76" s="268">
        <v>0.23246667157248257</v>
      </c>
      <c r="F76" s="314">
        <v>2.9711445238545675E-5</v>
      </c>
      <c r="G76" s="320">
        <v>1.4434122040944319E-5</v>
      </c>
    </row>
    <row r="77" spans="2:7" x14ac:dyDescent="0.25">
      <c r="B77" s="304">
        <v>71</v>
      </c>
      <c r="C77" s="175" t="s">
        <v>186</v>
      </c>
      <c r="D77" s="201">
        <v>283.47412097809672</v>
      </c>
      <c r="E77" s="268">
        <v>0.58329874578008911</v>
      </c>
      <c r="F77" s="314">
        <v>7.4551111459234866E-5</v>
      </c>
      <c r="G77" s="320">
        <v>7.1662249611327124E-5</v>
      </c>
    </row>
    <row r="78" spans="2:7" x14ac:dyDescent="0.25">
      <c r="B78" s="304">
        <v>72</v>
      </c>
      <c r="C78" s="175" t="s">
        <v>145</v>
      </c>
      <c r="D78" s="201">
        <v>281.97244507291202</v>
      </c>
      <c r="E78" s="268">
        <v>0.96513359316089287</v>
      </c>
      <c r="F78" s="313">
        <v>1.2335322610811214E-4</v>
      </c>
      <c r="G78" s="318">
        <v>1.1438592399533022E-4</v>
      </c>
    </row>
    <row r="79" spans="2:7" x14ac:dyDescent="0.25">
      <c r="B79" s="304">
        <v>73</v>
      </c>
      <c r="C79" s="175" t="s">
        <v>160</v>
      </c>
      <c r="D79" s="201">
        <v>240.84228588739109</v>
      </c>
      <c r="E79" s="268">
        <v>10.814595352715846</v>
      </c>
      <c r="F79" s="202">
        <v>1.3822078469388737E-3</v>
      </c>
      <c r="G79" s="317">
        <v>1.4611110768750365E-3</v>
      </c>
    </row>
    <row r="80" spans="2:7" x14ac:dyDescent="0.25">
      <c r="B80" s="304">
        <v>74</v>
      </c>
      <c r="C80" s="175" t="s">
        <v>56</v>
      </c>
      <c r="D80" s="201">
        <v>226.7997116984053</v>
      </c>
      <c r="E80" s="268">
        <v>2.5466933655129989</v>
      </c>
      <c r="F80" s="313">
        <v>3.2549156383139674E-4</v>
      </c>
      <c r="G80" s="318">
        <v>3.4260242856784951E-4</v>
      </c>
    </row>
    <row r="81" spans="2:7" x14ac:dyDescent="0.25">
      <c r="B81" s="304">
        <v>75</v>
      </c>
      <c r="C81" s="175" t="s">
        <v>109</v>
      </c>
      <c r="D81" s="201">
        <v>187.0030495753827</v>
      </c>
      <c r="E81" s="268">
        <v>18.361241500218963</v>
      </c>
      <c r="F81" s="202">
        <v>2.3467407936598348E-3</v>
      </c>
      <c r="G81" s="317">
        <v>1.5955032243019751E-3</v>
      </c>
    </row>
    <row r="82" spans="2:7" x14ac:dyDescent="0.25">
      <c r="B82" s="304">
        <v>76</v>
      </c>
      <c r="C82" s="175" t="s">
        <v>152</v>
      </c>
      <c r="D82" s="201">
        <v>176.32430229107894</v>
      </c>
      <c r="E82" s="268">
        <v>0.46378510701901576</v>
      </c>
      <c r="F82" s="314">
        <v>5.9276135010829047E-5</v>
      </c>
      <c r="G82" s="320">
        <v>6.4211037891052003E-5</v>
      </c>
    </row>
    <row r="83" spans="2:7" x14ac:dyDescent="0.25">
      <c r="B83" s="304">
        <v>77</v>
      </c>
      <c r="C83" s="175" t="s">
        <v>148</v>
      </c>
      <c r="D83" s="201">
        <v>172.45541258966793</v>
      </c>
      <c r="E83" s="268">
        <v>37.13197813371464</v>
      </c>
      <c r="F83" s="202">
        <v>4.74581894882402E-3</v>
      </c>
      <c r="G83" s="317">
        <v>5.1546581314968632E-3</v>
      </c>
    </row>
    <row r="84" spans="2:7" x14ac:dyDescent="0.25">
      <c r="B84" s="304">
        <v>78</v>
      </c>
      <c r="C84" s="175" t="s">
        <v>150</v>
      </c>
      <c r="D84" s="201">
        <v>165.42690650795154</v>
      </c>
      <c r="E84" s="268">
        <v>2.0440342117603105</v>
      </c>
      <c r="F84" s="313">
        <v>2.6124695698365728E-4</v>
      </c>
      <c r="G84" s="318">
        <v>2.6561137335024472E-4</v>
      </c>
    </row>
    <row r="85" spans="2:7" x14ac:dyDescent="0.25">
      <c r="B85" s="304">
        <v>79</v>
      </c>
      <c r="C85" s="175" t="s">
        <v>147</v>
      </c>
      <c r="D85" s="201">
        <v>147.19098792848814</v>
      </c>
      <c r="E85" s="268">
        <v>16.336742910854657</v>
      </c>
      <c r="F85" s="202">
        <v>2.0879906744856302E-3</v>
      </c>
      <c r="G85" s="317">
        <v>2.2043120099093805E-3</v>
      </c>
    </row>
    <row r="86" spans="2:7" x14ac:dyDescent="0.25">
      <c r="B86" s="304">
        <v>80</v>
      </c>
      <c r="C86" s="175" t="s">
        <v>135</v>
      </c>
      <c r="D86" s="201">
        <v>130.48520165796344</v>
      </c>
      <c r="E86" s="268">
        <v>35.948847776453952</v>
      </c>
      <c r="F86" s="202">
        <v>4.5946036688786045E-3</v>
      </c>
      <c r="G86" s="317">
        <v>3.9814804999024804E-3</v>
      </c>
    </row>
    <row r="87" spans="2:7" x14ac:dyDescent="0.25">
      <c r="B87" s="304">
        <v>81</v>
      </c>
      <c r="C87" s="175" t="s">
        <v>182</v>
      </c>
      <c r="D87" s="201">
        <v>124.75483982930224</v>
      </c>
      <c r="E87" s="268">
        <v>3.5135329315325536E-2</v>
      </c>
      <c r="F87" s="314">
        <v>4.4906282944954145E-6</v>
      </c>
      <c r="G87" s="320">
        <v>2.3580856419964268E-5</v>
      </c>
    </row>
    <row r="88" spans="2:7" x14ac:dyDescent="0.25">
      <c r="B88" s="304">
        <v>82</v>
      </c>
      <c r="C88" s="175" t="s">
        <v>149</v>
      </c>
      <c r="D88" s="201">
        <v>119.38059925013715</v>
      </c>
      <c r="E88" s="268">
        <v>2.148970167101719</v>
      </c>
      <c r="F88" s="313">
        <v>2.7465876724269738E-4</v>
      </c>
      <c r="G88" s="318">
        <v>2.6901292164383249E-4</v>
      </c>
    </row>
    <row r="89" spans="2:7" x14ac:dyDescent="0.25">
      <c r="B89" s="304">
        <v>83</v>
      </c>
      <c r="C89" s="175" t="s">
        <v>183</v>
      </c>
      <c r="D89" s="201">
        <v>102.33443364041614</v>
      </c>
      <c r="E89" s="268">
        <v>0.19273452329525331</v>
      </c>
      <c r="F89" s="314">
        <v>2.4633299886511429E-5</v>
      </c>
      <c r="G89" s="320">
        <v>1.7468346356588459E-5</v>
      </c>
    </row>
    <row r="90" spans="2:7" x14ac:dyDescent="0.25">
      <c r="B90" s="304">
        <v>84</v>
      </c>
      <c r="C90" s="175" t="s">
        <v>202</v>
      </c>
      <c r="D90" s="201">
        <v>94.590956146384599</v>
      </c>
      <c r="E90" s="268">
        <v>0.99196977624072269</v>
      </c>
      <c r="F90" s="313">
        <v>1.2678314480826154E-4</v>
      </c>
      <c r="G90" s="318">
        <v>6.7548674852764177E-5</v>
      </c>
    </row>
    <row r="91" spans="2:7" x14ac:dyDescent="0.25">
      <c r="B91" s="304">
        <v>85</v>
      </c>
      <c r="C91" s="175" t="s">
        <v>140</v>
      </c>
      <c r="D91" s="201">
        <v>92.001595053159761</v>
      </c>
      <c r="E91" s="268">
        <v>8.5539955026196143E-2</v>
      </c>
      <c r="F91" s="314">
        <v>1.0932817475627029E-5</v>
      </c>
      <c r="G91" s="320">
        <v>1.3381104574151123E-5</v>
      </c>
    </row>
    <row r="92" spans="2:7" x14ac:dyDescent="0.25">
      <c r="B92" s="304">
        <v>86</v>
      </c>
      <c r="C92" s="175" t="s">
        <v>137</v>
      </c>
      <c r="D92" s="201">
        <v>89.964752219010578</v>
      </c>
      <c r="E92" s="268">
        <v>0.46609199727406436</v>
      </c>
      <c r="F92" s="314">
        <v>5.9570977462955954E-5</v>
      </c>
      <c r="G92" s="320">
        <v>6.1379377913900121E-5</v>
      </c>
    </row>
    <row r="93" spans="2:7" x14ac:dyDescent="0.25">
      <c r="B93" s="304">
        <v>87</v>
      </c>
      <c r="C93" s="175" t="s">
        <v>170</v>
      </c>
      <c r="D93" s="201">
        <v>88.572872291921414</v>
      </c>
      <c r="E93" s="268">
        <v>0.25042890194211592</v>
      </c>
      <c r="F93" s="314">
        <v>3.2007188625670747E-5</v>
      </c>
      <c r="G93" s="320">
        <v>4.3216036955612697E-5</v>
      </c>
    </row>
    <row r="94" spans="2:7" x14ac:dyDescent="0.25">
      <c r="B94" s="304">
        <v>88</v>
      </c>
      <c r="C94" s="175" t="s">
        <v>126</v>
      </c>
      <c r="D94" s="201">
        <v>87.2354016769455</v>
      </c>
      <c r="E94" s="268">
        <v>0.24213354689818695</v>
      </c>
      <c r="F94" s="314">
        <v>3.0946963581560969E-5</v>
      </c>
      <c r="G94" s="320">
        <v>3.5511103943743979E-5</v>
      </c>
    </row>
    <row r="95" spans="2:7" x14ac:dyDescent="0.25">
      <c r="B95" s="304">
        <v>89</v>
      </c>
      <c r="C95" s="175" t="s">
        <v>158</v>
      </c>
      <c r="D95" s="201">
        <v>85.145544037431179</v>
      </c>
      <c r="E95" s="268">
        <v>0.95466810254658951</v>
      </c>
      <c r="F95" s="313">
        <v>1.2201563715749804E-4</v>
      </c>
      <c r="G95" s="318">
        <v>2.4527339162102479E-4</v>
      </c>
    </row>
    <row r="96" spans="2:7" x14ac:dyDescent="0.25">
      <c r="B96" s="304">
        <v>90</v>
      </c>
      <c r="C96" s="175" t="s">
        <v>189</v>
      </c>
      <c r="D96" s="201">
        <v>77.779541934602847</v>
      </c>
      <c r="E96" s="268">
        <v>2.772692888838916</v>
      </c>
      <c r="F96" s="313">
        <v>3.5437644619244415E-4</v>
      </c>
      <c r="G96" s="318">
        <v>1.1993219669066816E-4</v>
      </c>
    </row>
    <row r="97" spans="2:7" x14ac:dyDescent="0.25">
      <c r="B97" s="304">
        <v>91</v>
      </c>
      <c r="C97" s="175" t="s">
        <v>100</v>
      </c>
      <c r="D97" s="201">
        <v>75.682826609221991</v>
      </c>
      <c r="E97" s="268">
        <v>4.489119292043342E-2</v>
      </c>
      <c r="F97" s="314">
        <v>5.7375201835441456E-6</v>
      </c>
      <c r="G97" s="320">
        <v>5.7727461423986252E-6</v>
      </c>
    </row>
    <row r="98" spans="2:7" x14ac:dyDescent="0.25">
      <c r="B98" s="304">
        <v>92</v>
      </c>
      <c r="C98" s="175" t="s">
        <v>111</v>
      </c>
      <c r="D98" s="201">
        <v>74.215426076884228</v>
      </c>
      <c r="E98" s="268">
        <v>5.8070231210988449E-2</v>
      </c>
      <c r="F98" s="314">
        <v>7.4219262612748718E-6</v>
      </c>
      <c r="G98" s="320">
        <v>3.7916517976164951E-6</v>
      </c>
    </row>
    <row r="99" spans="2:7" x14ac:dyDescent="0.25">
      <c r="B99" s="304">
        <v>93</v>
      </c>
      <c r="C99" s="175" t="s">
        <v>164</v>
      </c>
      <c r="D99" s="201">
        <v>62.590438698386848</v>
      </c>
      <c r="E99" s="268">
        <v>0.70638749180252447</v>
      </c>
      <c r="F99" s="314">
        <v>9.0283020520386256E-5</v>
      </c>
      <c r="G99" s="320">
        <v>9.7302938725934697E-5</v>
      </c>
    </row>
    <row r="100" spans="2:7" x14ac:dyDescent="0.25">
      <c r="B100" s="304">
        <v>94</v>
      </c>
      <c r="C100" s="175" t="s">
        <v>131</v>
      </c>
      <c r="D100" s="201">
        <v>55.332457628022972</v>
      </c>
      <c r="E100" s="268">
        <v>2.0726415931892133</v>
      </c>
      <c r="F100" s="313">
        <v>2.6490325163008367E-4</v>
      </c>
      <c r="G100" s="318">
        <v>2.4795423498068556E-4</v>
      </c>
    </row>
    <row r="101" spans="2:7" x14ac:dyDescent="0.25">
      <c r="B101" s="304">
        <v>95</v>
      </c>
      <c r="C101" s="175" t="s">
        <v>78</v>
      </c>
      <c r="D101" s="201">
        <v>53.109050711200688</v>
      </c>
      <c r="E101" s="268">
        <v>0.39988326960371778</v>
      </c>
      <c r="F101" s="314">
        <v>5.1108874172257225E-5</v>
      </c>
      <c r="G101" s="320">
        <v>9.2285686485981465E-5</v>
      </c>
    </row>
    <row r="102" spans="2:7" x14ac:dyDescent="0.25">
      <c r="B102" s="304">
        <v>96</v>
      </c>
      <c r="C102" s="175" t="s">
        <v>180</v>
      </c>
      <c r="D102" s="201">
        <v>43.597957085181534</v>
      </c>
      <c r="E102" s="268">
        <v>1.9399400174130019</v>
      </c>
      <c r="F102" s="313">
        <v>2.4794273176255384E-4</v>
      </c>
      <c r="G102" s="318">
        <v>4.1629678047699046E-4</v>
      </c>
    </row>
    <row r="103" spans="2:7" x14ac:dyDescent="0.25">
      <c r="B103" s="304">
        <v>97</v>
      </c>
      <c r="C103" s="175" t="s">
        <v>118</v>
      </c>
      <c r="D103" s="201">
        <v>42.083824212261021</v>
      </c>
      <c r="E103" s="268">
        <v>9.3586849959710304E-3</v>
      </c>
      <c r="F103" s="314">
        <v>1.1961286961339481E-6</v>
      </c>
      <c r="G103" s="320">
        <v>1.4999627870469141E-7</v>
      </c>
    </row>
    <row r="104" spans="2:7" x14ac:dyDescent="0.25">
      <c r="B104" s="304">
        <v>98</v>
      </c>
      <c r="C104" s="175" t="s">
        <v>226</v>
      </c>
      <c r="D104" s="201">
        <v>41.66198123270663</v>
      </c>
      <c r="E104" s="268">
        <v>1.5831552868428518</v>
      </c>
      <c r="F104" s="313">
        <v>2.0234225960635897E-4</v>
      </c>
      <c r="G104" s="318">
        <v>2.1956592005063265E-4</v>
      </c>
    </row>
    <row r="105" spans="2:7" x14ac:dyDescent="0.25">
      <c r="B105" s="304">
        <v>99</v>
      </c>
      <c r="C105" s="175" t="s">
        <v>132</v>
      </c>
      <c r="D105" s="201">
        <v>33.082345317157063</v>
      </c>
      <c r="E105" s="268">
        <v>8.4922777417285988E-2</v>
      </c>
      <c r="F105" s="314">
        <v>1.0853936324167547E-5</v>
      </c>
      <c r="G105" s="320">
        <v>1.1145387372675545E-5</v>
      </c>
    </row>
    <row r="106" spans="2:7" x14ac:dyDescent="0.25">
      <c r="B106" s="304">
        <v>100</v>
      </c>
      <c r="C106" s="175" t="s">
        <v>121</v>
      </c>
      <c r="D106" s="201">
        <v>32.302476194965124</v>
      </c>
      <c r="E106" s="268">
        <v>45.778202684975696</v>
      </c>
      <c r="F106" s="202">
        <v>5.850888443462798E-3</v>
      </c>
      <c r="G106" s="317">
        <v>7.36626806003005E-3</v>
      </c>
    </row>
    <row r="107" spans="2:7" x14ac:dyDescent="0.25">
      <c r="B107" s="304">
        <v>101</v>
      </c>
      <c r="C107" s="175" t="s">
        <v>130</v>
      </c>
      <c r="D107" s="201">
        <v>26.615590205782805</v>
      </c>
      <c r="E107" s="268">
        <v>0.9062498808837397</v>
      </c>
      <c r="F107" s="313">
        <v>1.1582732925188508E-4</v>
      </c>
      <c r="G107" s="318">
        <v>9.3867095548262744E-5</v>
      </c>
    </row>
    <row r="108" spans="2:7" x14ac:dyDescent="0.25">
      <c r="B108" s="304">
        <v>102</v>
      </c>
      <c r="C108" s="175" t="s">
        <v>134</v>
      </c>
      <c r="D108" s="201">
        <v>24.675480139776532</v>
      </c>
      <c r="E108" s="268">
        <v>0.30163578353144371</v>
      </c>
      <c r="F108" s="314">
        <v>3.8551913716310795E-5</v>
      </c>
      <c r="G108" s="320">
        <v>4.55850034983192E-5</v>
      </c>
    </row>
    <row r="109" spans="2:7" x14ac:dyDescent="0.25">
      <c r="B109" s="304">
        <v>103</v>
      </c>
      <c r="C109" s="175" t="s">
        <v>122</v>
      </c>
      <c r="D109" s="201">
        <v>23.446370034446609</v>
      </c>
      <c r="E109" s="268">
        <v>0.1485653915153072</v>
      </c>
      <c r="F109" s="314">
        <v>1.8988065964431568E-5</v>
      </c>
      <c r="G109" s="320">
        <v>2.0856087044601065E-5</v>
      </c>
    </row>
    <row r="110" spans="2:7" x14ac:dyDescent="0.25">
      <c r="B110" s="304">
        <v>104</v>
      </c>
      <c r="C110" s="175" t="s">
        <v>116</v>
      </c>
      <c r="D110" s="201">
        <v>11.733881597963025</v>
      </c>
      <c r="E110" s="268">
        <v>0.12241794396812453</v>
      </c>
      <c r="F110" s="314">
        <v>1.5646174197019076E-5</v>
      </c>
      <c r="G110" s="320">
        <v>9.2986705705170672E-6</v>
      </c>
    </row>
    <row r="111" spans="2:7" x14ac:dyDescent="0.25">
      <c r="B111" s="304">
        <v>105</v>
      </c>
      <c r="C111" s="175" t="s">
        <v>162</v>
      </c>
      <c r="D111" s="201">
        <v>1.9644455835799044</v>
      </c>
      <c r="E111" s="268">
        <v>4.3463847683655694E-2</v>
      </c>
      <c r="F111" s="314">
        <v>5.555091925970038E-6</v>
      </c>
      <c r="G111" s="321"/>
    </row>
    <row r="112" spans="2:7" x14ac:dyDescent="0.25">
      <c r="B112" s="304">
        <v>114</v>
      </c>
      <c r="C112" s="175" t="s">
        <v>238</v>
      </c>
      <c r="D112" s="201">
        <v>0</v>
      </c>
      <c r="E112" s="201">
        <v>0</v>
      </c>
      <c r="F112" s="272">
        <v>0</v>
      </c>
      <c r="G112" s="322">
        <v>6.7892985392338891E-4</v>
      </c>
    </row>
    <row r="113" spans="2:7" x14ac:dyDescent="0.25">
      <c r="B113" s="304">
        <v>110</v>
      </c>
      <c r="C113" s="175" t="s">
        <v>223</v>
      </c>
      <c r="D113" s="201">
        <v>0</v>
      </c>
      <c r="E113" s="201">
        <v>0</v>
      </c>
      <c r="F113" s="272">
        <v>0</v>
      </c>
      <c r="G113" s="322">
        <v>2.3423014370492944E-5</v>
      </c>
    </row>
    <row r="114" spans="2:7" x14ac:dyDescent="0.25">
      <c r="B114" s="304">
        <v>164</v>
      </c>
      <c r="C114" s="142" t="s">
        <v>139</v>
      </c>
      <c r="D114" s="201">
        <v>0</v>
      </c>
      <c r="E114" s="201">
        <v>0</v>
      </c>
      <c r="F114" s="272">
        <v>0</v>
      </c>
      <c r="G114" s="322">
        <v>1.4705653298595318E-5</v>
      </c>
    </row>
    <row r="115" spans="2:7" x14ac:dyDescent="0.25">
      <c r="B115" s="304">
        <v>162</v>
      </c>
      <c r="C115" s="175" t="s">
        <v>107</v>
      </c>
      <c r="D115" s="201">
        <v>0</v>
      </c>
      <c r="E115" s="201">
        <v>0</v>
      </c>
      <c r="F115" s="272">
        <v>0</v>
      </c>
      <c r="G115" s="322">
        <v>2.3978143795468655E-6</v>
      </c>
    </row>
    <row r="116" spans="2:7" x14ac:dyDescent="0.25">
      <c r="B116" s="304">
        <v>167</v>
      </c>
      <c r="C116" s="175" t="s">
        <v>98</v>
      </c>
      <c r="D116" s="201">
        <v>0</v>
      </c>
      <c r="E116" s="201">
        <v>0</v>
      </c>
      <c r="F116" s="272">
        <v>0</v>
      </c>
      <c r="G116" s="322">
        <v>2.0322410766797343E-6</v>
      </c>
    </row>
    <row r="117" spans="2:7" x14ac:dyDescent="0.25">
      <c r="B117" s="304">
        <v>106</v>
      </c>
      <c r="C117" s="175" t="s">
        <v>85</v>
      </c>
      <c r="D117" s="201">
        <v>0</v>
      </c>
      <c r="E117" s="201">
        <v>0</v>
      </c>
      <c r="F117" s="272">
        <v>0</v>
      </c>
      <c r="G117" s="322">
        <v>0</v>
      </c>
    </row>
    <row r="118" spans="2:7" x14ac:dyDescent="0.25">
      <c r="B118" s="304">
        <v>107</v>
      </c>
      <c r="C118" s="175" t="s">
        <v>127</v>
      </c>
      <c r="D118" s="201">
        <v>0</v>
      </c>
      <c r="E118" s="201">
        <v>0</v>
      </c>
      <c r="F118" s="272">
        <v>0</v>
      </c>
      <c r="G118" s="322">
        <v>0</v>
      </c>
    </row>
    <row r="119" spans="2:7" x14ac:dyDescent="0.25">
      <c r="B119" s="304">
        <v>108</v>
      </c>
      <c r="C119" s="175" t="s">
        <v>154</v>
      </c>
      <c r="D119" s="201">
        <v>0</v>
      </c>
      <c r="E119" s="201">
        <v>0</v>
      </c>
      <c r="F119" s="272">
        <v>0</v>
      </c>
      <c r="G119" s="322">
        <v>0</v>
      </c>
    </row>
    <row r="120" spans="2:7" x14ac:dyDescent="0.25">
      <c r="B120" s="304">
        <v>109</v>
      </c>
      <c r="C120" s="175" t="s">
        <v>185</v>
      </c>
      <c r="D120" s="201">
        <v>0</v>
      </c>
      <c r="E120" s="201">
        <v>0</v>
      </c>
      <c r="F120" s="272">
        <v>0</v>
      </c>
      <c r="G120" s="322">
        <v>0</v>
      </c>
    </row>
    <row r="121" spans="2:7" x14ac:dyDescent="0.25">
      <c r="B121" s="304">
        <v>111</v>
      </c>
      <c r="C121" s="175" t="s">
        <v>92</v>
      </c>
      <c r="D121" s="201">
        <v>0</v>
      </c>
      <c r="E121" s="201">
        <v>0</v>
      </c>
      <c r="F121" s="272">
        <v>0</v>
      </c>
      <c r="G121" s="322">
        <v>0</v>
      </c>
    </row>
    <row r="122" spans="2:7" x14ac:dyDescent="0.25">
      <c r="B122" s="304">
        <v>112</v>
      </c>
      <c r="C122" s="175" t="s">
        <v>144</v>
      </c>
      <c r="D122" s="201">
        <v>0</v>
      </c>
      <c r="E122" s="201">
        <v>0</v>
      </c>
      <c r="F122" s="272">
        <v>0</v>
      </c>
      <c r="G122" s="322">
        <v>0</v>
      </c>
    </row>
    <row r="123" spans="2:7" x14ac:dyDescent="0.25">
      <c r="B123" s="304">
        <v>113</v>
      </c>
      <c r="C123" s="175" t="s">
        <v>86</v>
      </c>
      <c r="D123" s="201">
        <v>0</v>
      </c>
      <c r="E123" s="201">
        <v>0</v>
      </c>
      <c r="F123" s="272">
        <v>0</v>
      </c>
      <c r="G123" s="322">
        <v>0</v>
      </c>
    </row>
    <row r="124" spans="2:7" x14ac:dyDescent="0.25">
      <c r="B124" s="304">
        <v>115</v>
      </c>
      <c r="C124" s="175" t="s">
        <v>73</v>
      </c>
      <c r="D124" s="201">
        <v>0</v>
      </c>
      <c r="E124" s="201">
        <v>0</v>
      </c>
      <c r="F124" s="272">
        <v>0</v>
      </c>
      <c r="G124" s="322">
        <v>0</v>
      </c>
    </row>
    <row r="125" spans="2:7" x14ac:dyDescent="0.25">
      <c r="B125" s="304">
        <v>116</v>
      </c>
      <c r="C125" s="175" t="s">
        <v>71</v>
      </c>
      <c r="D125" s="201">
        <v>0</v>
      </c>
      <c r="E125" s="201">
        <v>0</v>
      </c>
      <c r="F125" s="272">
        <v>0</v>
      </c>
      <c r="G125" s="322">
        <v>0</v>
      </c>
    </row>
    <row r="126" spans="2:7" x14ac:dyDescent="0.25">
      <c r="B126" s="304">
        <v>117</v>
      </c>
      <c r="C126" s="175" t="s">
        <v>83</v>
      </c>
      <c r="D126" s="201">
        <v>0</v>
      </c>
      <c r="E126" s="201">
        <v>0</v>
      </c>
      <c r="F126" s="272">
        <v>0</v>
      </c>
      <c r="G126" s="322">
        <v>0</v>
      </c>
    </row>
    <row r="127" spans="2:7" x14ac:dyDescent="0.25">
      <c r="B127" s="304">
        <v>118</v>
      </c>
      <c r="C127" s="175" t="s">
        <v>108</v>
      </c>
      <c r="D127" s="201">
        <v>0</v>
      </c>
      <c r="E127" s="201">
        <v>0</v>
      </c>
      <c r="F127" s="272">
        <v>0</v>
      </c>
      <c r="G127" s="322">
        <v>0</v>
      </c>
    </row>
    <row r="128" spans="2:7" x14ac:dyDescent="0.25">
      <c r="B128" s="304">
        <v>119</v>
      </c>
      <c r="C128" s="175" t="s">
        <v>75</v>
      </c>
      <c r="D128" s="201">
        <v>0</v>
      </c>
      <c r="E128" s="201">
        <v>0</v>
      </c>
      <c r="F128" s="272">
        <v>0</v>
      </c>
      <c r="G128" s="322">
        <v>0</v>
      </c>
    </row>
    <row r="129" spans="2:7" x14ac:dyDescent="0.25">
      <c r="B129" s="304">
        <v>120</v>
      </c>
      <c r="C129" s="175" t="s">
        <v>67</v>
      </c>
      <c r="D129" s="201">
        <v>0</v>
      </c>
      <c r="E129" s="201">
        <v>0</v>
      </c>
      <c r="F129" s="272">
        <v>0</v>
      </c>
      <c r="G129" s="322">
        <v>0</v>
      </c>
    </row>
    <row r="130" spans="2:7" x14ac:dyDescent="0.25">
      <c r="B130" s="304">
        <v>121</v>
      </c>
      <c r="C130" s="175" t="s">
        <v>146</v>
      </c>
      <c r="D130" s="201">
        <v>0</v>
      </c>
      <c r="E130" s="201">
        <v>0</v>
      </c>
      <c r="F130" s="272">
        <v>0</v>
      </c>
      <c r="G130" s="322">
        <v>0</v>
      </c>
    </row>
    <row r="131" spans="2:7" x14ac:dyDescent="0.25">
      <c r="B131" s="304">
        <v>122</v>
      </c>
      <c r="C131" s="175" t="s">
        <v>84</v>
      </c>
      <c r="D131" s="201">
        <v>0</v>
      </c>
      <c r="E131" s="201">
        <v>0</v>
      </c>
      <c r="F131" s="272">
        <v>0</v>
      </c>
      <c r="G131" s="322">
        <v>0</v>
      </c>
    </row>
    <row r="132" spans="2:7" x14ac:dyDescent="0.25">
      <c r="B132" s="304">
        <v>123</v>
      </c>
      <c r="C132" s="175" t="s">
        <v>72</v>
      </c>
      <c r="D132" s="201">
        <v>0</v>
      </c>
      <c r="E132" s="201">
        <v>0</v>
      </c>
      <c r="F132" s="272">
        <v>0</v>
      </c>
      <c r="G132" s="322">
        <v>0</v>
      </c>
    </row>
    <row r="133" spans="2:7" x14ac:dyDescent="0.25">
      <c r="B133" s="304">
        <v>124</v>
      </c>
      <c r="C133" s="175" t="s">
        <v>133</v>
      </c>
      <c r="D133" s="201">
        <v>0</v>
      </c>
      <c r="E133" s="201">
        <v>0</v>
      </c>
      <c r="F133" s="272">
        <v>0</v>
      </c>
      <c r="G133" s="322">
        <v>0</v>
      </c>
    </row>
    <row r="134" spans="2:7" x14ac:dyDescent="0.25">
      <c r="B134" s="304">
        <v>125</v>
      </c>
      <c r="C134" s="175" t="s">
        <v>104</v>
      </c>
      <c r="D134" s="201">
        <v>0</v>
      </c>
      <c r="E134" s="201">
        <v>0</v>
      </c>
      <c r="F134" s="272">
        <v>0</v>
      </c>
      <c r="G134" s="322">
        <v>0</v>
      </c>
    </row>
    <row r="135" spans="2:7" x14ac:dyDescent="0.25">
      <c r="B135" s="304">
        <v>126</v>
      </c>
      <c r="C135" s="175" t="s">
        <v>153</v>
      </c>
      <c r="D135" s="201">
        <v>0</v>
      </c>
      <c r="E135" s="201">
        <v>0</v>
      </c>
      <c r="F135" s="272">
        <v>0</v>
      </c>
      <c r="G135" s="322">
        <v>0</v>
      </c>
    </row>
    <row r="136" spans="2:7" x14ac:dyDescent="0.25">
      <c r="B136" s="304">
        <v>127</v>
      </c>
      <c r="C136" s="175" t="s">
        <v>97</v>
      </c>
      <c r="D136" s="201">
        <v>0</v>
      </c>
      <c r="E136" s="201">
        <v>0</v>
      </c>
      <c r="F136" s="272">
        <v>0</v>
      </c>
      <c r="G136" s="322">
        <v>0</v>
      </c>
    </row>
    <row r="137" spans="2:7" x14ac:dyDescent="0.25">
      <c r="B137" s="304">
        <v>128</v>
      </c>
      <c r="C137" s="175" t="s">
        <v>69</v>
      </c>
      <c r="D137" s="201">
        <v>0</v>
      </c>
      <c r="E137" s="201">
        <v>0</v>
      </c>
      <c r="F137" s="272">
        <v>0</v>
      </c>
      <c r="G137" s="322">
        <v>0</v>
      </c>
    </row>
    <row r="138" spans="2:7" x14ac:dyDescent="0.25">
      <c r="B138" s="304">
        <v>129</v>
      </c>
      <c r="C138" s="175" t="s">
        <v>191</v>
      </c>
      <c r="D138" s="201">
        <v>0</v>
      </c>
      <c r="E138" s="201">
        <v>0</v>
      </c>
      <c r="F138" s="272">
        <v>0</v>
      </c>
      <c r="G138" s="322">
        <v>0</v>
      </c>
    </row>
    <row r="139" spans="2:7" x14ac:dyDescent="0.25">
      <c r="B139" s="304">
        <v>130</v>
      </c>
      <c r="C139" s="175" t="s">
        <v>93</v>
      </c>
      <c r="D139" s="201">
        <v>0</v>
      </c>
      <c r="E139" s="201">
        <v>0</v>
      </c>
      <c r="F139" s="272">
        <v>0</v>
      </c>
      <c r="G139" s="322">
        <v>0</v>
      </c>
    </row>
    <row r="140" spans="2:7" x14ac:dyDescent="0.25">
      <c r="B140" s="304">
        <v>131</v>
      </c>
      <c r="C140" s="175" t="s">
        <v>161</v>
      </c>
      <c r="D140" s="201">
        <v>0</v>
      </c>
      <c r="E140" s="201">
        <v>0</v>
      </c>
      <c r="F140" s="272">
        <v>0</v>
      </c>
      <c r="G140" s="322">
        <v>0</v>
      </c>
    </row>
    <row r="141" spans="2:7" x14ac:dyDescent="0.25">
      <c r="B141" s="304">
        <v>132</v>
      </c>
      <c r="C141" s="175" t="s">
        <v>102</v>
      </c>
      <c r="D141" s="201">
        <v>0</v>
      </c>
      <c r="E141" s="201">
        <v>0</v>
      </c>
      <c r="F141" s="272">
        <v>0</v>
      </c>
      <c r="G141" s="322">
        <v>0</v>
      </c>
    </row>
    <row r="142" spans="2:7" x14ac:dyDescent="0.25">
      <c r="B142" s="304">
        <v>133</v>
      </c>
      <c r="C142" s="175" t="s">
        <v>115</v>
      </c>
      <c r="D142" s="201">
        <v>0</v>
      </c>
      <c r="E142" s="201">
        <v>0</v>
      </c>
      <c r="F142" s="272">
        <v>0</v>
      </c>
      <c r="G142" s="322">
        <v>0</v>
      </c>
    </row>
    <row r="143" spans="2:7" x14ac:dyDescent="0.25">
      <c r="B143" s="304">
        <v>134</v>
      </c>
      <c r="C143" s="175" t="s">
        <v>88</v>
      </c>
      <c r="D143" s="201">
        <v>0</v>
      </c>
      <c r="E143" s="201">
        <v>0</v>
      </c>
      <c r="F143" s="272">
        <v>0</v>
      </c>
      <c r="G143" s="322">
        <v>0</v>
      </c>
    </row>
    <row r="144" spans="2:7" x14ac:dyDescent="0.25">
      <c r="B144" s="304">
        <v>135</v>
      </c>
      <c r="C144" s="175" t="s">
        <v>99</v>
      </c>
      <c r="D144" s="201">
        <v>0</v>
      </c>
      <c r="E144" s="201">
        <v>0</v>
      </c>
      <c r="F144" s="272">
        <v>0</v>
      </c>
      <c r="G144" s="322">
        <v>0</v>
      </c>
    </row>
    <row r="145" spans="2:7" x14ac:dyDescent="0.25">
      <c r="B145" s="304">
        <v>136</v>
      </c>
      <c r="C145" s="175" t="s">
        <v>89</v>
      </c>
      <c r="D145" s="201">
        <v>0</v>
      </c>
      <c r="E145" s="201">
        <v>0</v>
      </c>
      <c r="F145" s="272">
        <v>0</v>
      </c>
      <c r="G145" s="322">
        <v>0</v>
      </c>
    </row>
    <row r="146" spans="2:7" x14ac:dyDescent="0.25">
      <c r="B146" s="304">
        <v>137</v>
      </c>
      <c r="C146" s="175" t="s">
        <v>101</v>
      </c>
      <c r="D146" s="201">
        <v>0</v>
      </c>
      <c r="E146" s="201">
        <v>0</v>
      </c>
      <c r="F146" s="272">
        <v>0</v>
      </c>
      <c r="G146" s="322">
        <v>0</v>
      </c>
    </row>
    <row r="147" spans="2:7" x14ac:dyDescent="0.25">
      <c r="B147" s="304">
        <v>138</v>
      </c>
      <c r="C147" s="175" t="s">
        <v>155</v>
      </c>
      <c r="D147" s="201">
        <v>0</v>
      </c>
      <c r="E147" s="201">
        <v>0</v>
      </c>
      <c r="F147" s="272">
        <v>0</v>
      </c>
      <c r="G147" s="322">
        <v>0</v>
      </c>
    </row>
    <row r="148" spans="2:7" x14ac:dyDescent="0.25">
      <c r="B148" s="304">
        <v>139</v>
      </c>
      <c r="C148" s="175" t="s">
        <v>91</v>
      </c>
      <c r="D148" s="201">
        <v>0</v>
      </c>
      <c r="E148" s="201">
        <v>0</v>
      </c>
      <c r="F148" s="272">
        <v>0</v>
      </c>
      <c r="G148" s="322">
        <v>0</v>
      </c>
    </row>
    <row r="149" spans="2:7" x14ac:dyDescent="0.25">
      <c r="B149" s="304">
        <v>140</v>
      </c>
      <c r="C149" s="175" t="s">
        <v>76</v>
      </c>
      <c r="D149" s="201">
        <v>0</v>
      </c>
      <c r="E149" s="201">
        <v>0</v>
      </c>
      <c r="F149" s="272">
        <v>0</v>
      </c>
      <c r="G149" s="322">
        <v>0</v>
      </c>
    </row>
    <row r="150" spans="2:7" x14ac:dyDescent="0.25">
      <c r="B150" s="304">
        <v>141</v>
      </c>
      <c r="C150" s="175" t="s">
        <v>82</v>
      </c>
      <c r="D150" s="201">
        <v>0</v>
      </c>
      <c r="E150" s="201">
        <v>0</v>
      </c>
      <c r="F150" s="272">
        <v>0</v>
      </c>
      <c r="G150" s="322">
        <v>0</v>
      </c>
    </row>
    <row r="151" spans="2:7" x14ac:dyDescent="0.25">
      <c r="B151" s="304">
        <v>142</v>
      </c>
      <c r="C151" s="175" t="s">
        <v>70</v>
      </c>
      <c r="D151" s="201">
        <v>0</v>
      </c>
      <c r="E151" s="201">
        <v>0</v>
      </c>
      <c r="F151" s="272">
        <v>0</v>
      </c>
      <c r="G151" s="322">
        <v>0</v>
      </c>
    </row>
    <row r="152" spans="2:7" x14ac:dyDescent="0.25">
      <c r="B152" s="304">
        <v>143</v>
      </c>
      <c r="C152" s="175" t="s">
        <v>128</v>
      </c>
      <c r="D152" s="201">
        <v>0</v>
      </c>
      <c r="E152" s="201">
        <v>0</v>
      </c>
      <c r="F152" s="272">
        <v>0</v>
      </c>
      <c r="G152" s="322">
        <v>0</v>
      </c>
    </row>
    <row r="153" spans="2:7" x14ac:dyDescent="0.25">
      <c r="B153" s="304">
        <v>144</v>
      </c>
      <c r="C153" s="175" t="s">
        <v>172</v>
      </c>
      <c r="D153" s="201">
        <v>0</v>
      </c>
      <c r="E153" s="201">
        <v>0</v>
      </c>
      <c r="F153" s="272">
        <v>0</v>
      </c>
      <c r="G153" s="322">
        <v>0</v>
      </c>
    </row>
    <row r="154" spans="2:7" x14ac:dyDescent="0.25">
      <c r="B154" s="304">
        <v>145</v>
      </c>
      <c r="C154" s="175" t="s">
        <v>77</v>
      </c>
      <c r="D154" s="201">
        <v>0</v>
      </c>
      <c r="E154" s="201">
        <v>0</v>
      </c>
      <c r="F154" s="272">
        <v>0</v>
      </c>
      <c r="G154" s="322">
        <v>0</v>
      </c>
    </row>
    <row r="155" spans="2:7" x14ac:dyDescent="0.25">
      <c r="B155" s="304">
        <v>146</v>
      </c>
      <c r="C155" s="175" t="s">
        <v>90</v>
      </c>
      <c r="D155" s="201">
        <v>0</v>
      </c>
      <c r="E155" s="201">
        <v>0</v>
      </c>
      <c r="F155" s="272">
        <v>0</v>
      </c>
      <c r="G155" s="322">
        <v>0</v>
      </c>
    </row>
    <row r="156" spans="2:7" x14ac:dyDescent="0.25">
      <c r="B156" s="304">
        <v>147</v>
      </c>
      <c r="C156" s="175" t="s">
        <v>81</v>
      </c>
      <c r="D156" s="201">
        <v>0</v>
      </c>
      <c r="E156" s="201">
        <v>0</v>
      </c>
      <c r="F156" s="272">
        <v>0</v>
      </c>
      <c r="G156" s="322">
        <v>0</v>
      </c>
    </row>
    <row r="157" spans="2:7" x14ac:dyDescent="0.25">
      <c r="B157" s="304">
        <v>148</v>
      </c>
      <c r="C157" s="175" t="s">
        <v>114</v>
      </c>
      <c r="D157" s="201">
        <v>0</v>
      </c>
      <c r="E157" s="201">
        <v>0</v>
      </c>
      <c r="F157" s="272">
        <v>0</v>
      </c>
      <c r="G157" s="322">
        <v>0</v>
      </c>
    </row>
    <row r="158" spans="2:7" x14ac:dyDescent="0.25">
      <c r="B158" s="304">
        <v>149</v>
      </c>
      <c r="C158" s="175" t="s">
        <v>87</v>
      </c>
      <c r="D158" s="201">
        <v>0</v>
      </c>
      <c r="E158" s="201">
        <v>0</v>
      </c>
      <c r="F158" s="272">
        <v>0</v>
      </c>
      <c r="G158" s="322">
        <v>0</v>
      </c>
    </row>
    <row r="159" spans="2:7" x14ac:dyDescent="0.25">
      <c r="B159" s="304">
        <v>150</v>
      </c>
      <c r="C159" s="175" t="s">
        <v>123</v>
      </c>
      <c r="D159" s="201">
        <v>0</v>
      </c>
      <c r="E159" s="201">
        <v>0</v>
      </c>
      <c r="F159" s="272">
        <v>0</v>
      </c>
      <c r="G159" s="322">
        <v>0</v>
      </c>
    </row>
    <row r="160" spans="2:7" x14ac:dyDescent="0.25">
      <c r="B160" s="304">
        <v>151</v>
      </c>
      <c r="C160" s="175" t="s">
        <v>178</v>
      </c>
      <c r="D160" s="201">
        <v>0</v>
      </c>
      <c r="E160" s="201">
        <v>0</v>
      </c>
      <c r="F160" s="272">
        <v>0</v>
      </c>
      <c r="G160" s="322">
        <v>0</v>
      </c>
    </row>
    <row r="161" spans="2:7" x14ac:dyDescent="0.25">
      <c r="B161" s="304">
        <v>152</v>
      </c>
      <c r="C161" s="175" t="s">
        <v>117</v>
      </c>
      <c r="D161" s="201">
        <v>0</v>
      </c>
      <c r="E161" s="201">
        <v>0</v>
      </c>
      <c r="F161" s="272">
        <v>0</v>
      </c>
      <c r="G161" s="322">
        <v>0</v>
      </c>
    </row>
    <row r="162" spans="2:7" x14ac:dyDescent="0.25">
      <c r="B162" s="304">
        <v>153</v>
      </c>
      <c r="C162" s="175" t="s">
        <v>113</v>
      </c>
      <c r="D162" s="201">
        <v>0</v>
      </c>
      <c r="E162" s="201">
        <v>0</v>
      </c>
      <c r="F162" s="272">
        <v>0</v>
      </c>
      <c r="G162" s="322">
        <v>0</v>
      </c>
    </row>
    <row r="163" spans="2:7" x14ac:dyDescent="0.25">
      <c r="B163" s="304">
        <v>154</v>
      </c>
      <c r="C163" s="175" t="s">
        <v>120</v>
      </c>
      <c r="D163" s="201">
        <v>0</v>
      </c>
      <c r="E163" s="201">
        <v>0</v>
      </c>
      <c r="F163" s="272">
        <v>0</v>
      </c>
      <c r="G163" s="322">
        <v>0</v>
      </c>
    </row>
    <row r="164" spans="2:7" x14ac:dyDescent="0.25">
      <c r="B164" s="304">
        <v>155</v>
      </c>
      <c r="C164" s="175" t="s">
        <v>125</v>
      </c>
      <c r="D164" s="201">
        <v>0</v>
      </c>
      <c r="E164" s="201">
        <v>0</v>
      </c>
      <c r="F164" s="272">
        <v>0</v>
      </c>
      <c r="G164" s="322">
        <v>0</v>
      </c>
    </row>
    <row r="165" spans="2:7" x14ac:dyDescent="0.25">
      <c r="B165" s="304">
        <v>156</v>
      </c>
      <c r="C165" s="175" t="s">
        <v>80</v>
      </c>
      <c r="D165" s="201">
        <v>0</v>
      </c>
      <c r="E165" s="201">
        <v>0</v>
      </c>
      <c r="F165" s="272">
        <v>0</v>
      </c>
      <c r="G165" s="322">
        <v>0</v>
      </c>
    </row>
    <row r="166" spans="2:7" x14ac:dyDescent="0.25">
      <c r="B166" s="304">
        <v>157</v>
      </c>
      <c r="C166" s="175" t="s">
        <v>112</v>
      </c>
      <c r="D166" s="201">
        <v>0</v>
      </c>
      <c r="E166" s="201">
        <v>0</v>
      </c>
      <c r="F166" s="272">
        <v>0</v>
      </c>
      <c r="G166" s="322">
        <v>0</v>
      </c>
    </row>
    <row r="167" spans="2:7" x14ac:dyDescent="0.25">
      <c r="B167" s="304">
        <v>158</v>
      </c>
      <c r="C167" s="175" t="s">
        <v>105</v>
      </c>
      <c r="D167" s="201">
        <v>0</v>
      </c>
      <c r="E167" s="201">
        <v>0</v>
      </c>
      <c r="F167" s="272">
        <v>0</v>
      </c>
      <c r="G167" s="322">
        <v>0</v>
      </c>
    </row>
    <row r="168" spans="2:7" x14ac:dyDescent="0.25">
      <c r="B168" s="304">
        <v>159</v>
      </c>
      <c r="C168" s="175" t="s">
        <v>95</v>
      </c>
      <c r="D168" s="201">
        <v>0</v>
      </c>
      <c r="E168" s="201">
        <v>0</v>
      </c>
      <c r="F168" s="272">
        <v>0</v>
      </c>
      <c r="G168" s="322">
        <v>0</v>
      </c>
    </row>
    <row r="169" spans="2:7" x14ac:dyDescent="0.25">
      <c r="B169" s="304">
        <v>160</v>
      </c>
      <c r="C169" s="175" t="s">
        <v>110</v>
      </c>
      <c r="D169" s="201">
        <v>0</v>
      </c>
      <c r="E169" s="201">
        <v>0</v>
      </c>
      <c r="F169" s="272">
        <v>0</v>
      </c>
      <c r="G169" s="322">
        <v>0</v>
      </c>
    </row>
    <row r="170" spans="2:7" x14ac:dyDescent="0.25">
      <c r="B170" s="304">
        <v>161</v>
      </c>
      <c r="C170" s="175" t="s">
        <v>74</v>
      </c>
      <c r="D170" s="201">
        <v>0</v>
      </c>
      <c r="E170" s="201">
        <v>0</v>
      </c>
      <c r="F170" s="272">
        <v>0</v>
      </c>
      <c r="G170" s="322">
        <v>0</v>
      </c>
    </row>
    <row r="171" spans="2:7" x14ac:dyDescent="0.25">
      <c r="B171" s="304">
        <v>163</v>
      </c>
      <c r="C171" s="175" t="s">
        <v>94</v>
      </c>
      <c r="D171" s="201">
        <v>0</v>
      </c>
      <c r="E171" s="201">
        <v>0</v>
      </c>
      <c r="F171" s="272">
        <v>0</v>
      </c>
      <c r="G171" s="322">
        <v>0</v>
      </c>
    </row>
    <row r="172" spans="2:7" x14ac:dyDescent="0.25">
      <c r="B172" s="304">
        <v>165</v>
      </c>
      <c r="C172" s="175" t="s">
        <v>129</v>
      </c>
      <c r="D172" s="201">
        <v>0</v>
      </c>
      <c r="E172" s="201">
        <v>0</v>
      </c>
      <c r="F172" s="272">
        <v>0</v>
      </c>
      <c r="G172" s="322">
        <v>0</v>
      </c>
    </row>
    <row r="173" spans="2:7" x14ac:dyDescent="0.25">
      <c r="B173" s="304">
        <v>166</v>
      </c>
      <c r="C173" s="175" t="s">
        <v>79</v>
      </c>
      <c r="D173" s="201">
        <v>0</v>
      </c>
      <c r="E173" s="201">
        <v>0</v>
      </c>
      <c r="F173" s="272">
        <v>0</v>
      </c>
      <c r="G173" s="322">
        <v>0</v>
      </c>
    </row>
    <row r="174" spans="2:7" x14ac:dyDescent="0.25">
      <c r="B174" s="304">
        <v>168</v>
      </c>
      <c r="C174" s="175" t="s">
        <v>96</v>
      </c>
      <c r="D174" s="201">
        <v>0</v>
      </c>
      <c r="E174" s="201">
        <v>0</v>
      </c>
      <c r="F174" s="272">
        <v>0</v>
      </c>
      <c r="G174" s="322">
        <v>0</v>
      </c>
    </row>
    <row r="175" spans="2:7" x14ac:dyDescent="0.25">
      <c r="B175" s="304">
        <v>169</v>
      </c>
      <c r="C175" s="175" t="s">
        <v>68</v>
      </c>
      <c r="D175" s="201">
        <v>0</v>
      </c>
      <c r="E175" s="201">
        <v>0</v>
      </c>
      <c r="F175" s="272">
        <v>0</v>
      </c>
      <c r="G175" s="322">
        <v>0</v>
      </c>
    </row>
    <row r="176" spans="2:7" x14ac:dyDescent="0.25">
      <c r="B176" s="304">
        <v>170</v>
      </c>
      <c r="C176" s="175" t="s">
        <v>106</v>
      </c>
      <c r="D176" s="201">
        <v>0</v>
      </c>
      <c r="E176" s="201">
        <v>0</v>
      </c>
      <c r="F176" s="272">
        <v>0</v>
      </c>
      <c r="G176" s="322">
        <v>0</v>
      </c>
    </row>
    <row r="177" spans="2:9" x14ac:dyDescent="0.25">
      <c r="B177" s="304">
        <v>171</v>
      </c>
      <c r="C177" s="175" t="s">
        <v>119</v>
      </c>
      <c r="D177" s="201">
        <v>0</v>
      </c>
      <c r="E177" s="201">
        <v>0</v>
      </c>
      <c r="F177" s="272">
        <v>0</v>
      </c>
      <c r="G177" s="322">
        <v>0</v>
      </c>
    </row>
    <row r="178" spans="2:9" x14ac:dyDescent="0.25">
      <c r="B178" s="304">
        <v>172</v>
      </c>
      <c r="C178" s="175" t="s">
        <v>103</v>
      </c>
      <c r="D178" s="201">
        <v>0</v>
      </c>
      <c r="E178" s="201">
        <v>0</v>
      </c>
      <c r="F178" s="272">
        <v>0</v>
      </c>
      <c r="G178" s="322">
        <v>0</v>
      </c>
    </row>
    <row r="179" spans="2:9" x14ac:dyDescent="0.25">
      <c r="B179" s="304">
        <v>173</v>
      </c>
      <c r="C179" s="175" t="s">
        <v>142</v>
      </c>
      <c r="D179" s="201">
        <v>0</v>
      </c>
      <c r="E179" s="201">
        <v>0</v>
      </c>
      <c r="F179" s="272">
        <v>0</v>
      </c>
      <c r="G179" s="322">
        <v>0</v>
      </c>
    </row>
    <row r="180" spans="2:9" x14ac:dyDescent="0.25">
      <c r="D180" s="306"/>
      <c r="E180" s="305"/>
      <c r="F180" s="127"/>
      <c r="I180" s="305"/>
    </row>
    <row r="181" spans="2:9" x14ac:dyDescent="0.25">
      <c r="E181" s="306"/>
    </row>
    <row r="182" spans="2:9" x14ac:dyDescent="0.25">
      <c r="E182" s="306"/>
      <c r="I182" s="306"/>
    </row>
    <row r="184" spans="2:9" x14ac:dyDescent="0.25">
      <c r="I184" s="307"/>
    </row>
  </sheetData>
  <autoFilter ref="B5:G179" xr:uid="{2D032959-6C96-4F54-9A94-A6E036784FF2}">
    <sortState xmlns:xlrd2="http://schemas.microsoft.com/office/spreadsheetml/2017/richdata2" ref="B6:G179">
      <sortCondition descending="1" ref="D5:D179"/>
    </sortState>
  </autoFilter>
  <phoneticPr fontId="86"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21557-5785-485B-8D05-DD9A7EBEAC62}">
  <sheetPr>
    <tabColor theme="7" tint="0.39997558519241921"/>
  </sheetPr>
  <dimension ref="B1:AD191"/>
  <sheetViews>
    <sheetView workbookViewId="0">
      <selection activeCell="B3" sqref="B3"/>
    </sheetView>
  </sheetViews>
  <sheetFormatPr defaultRowHeight="15" x14ac:dyDescent="0.25"/>
  <cols>
    <col min="2" max="2" width="20.85546875" customWidth="1"/>
    <col min="3" max="27" width="10.7109375" customWidth="1"/>
    <col min="28" max="30" width="13.7109375" customWidth="1"/>
  </cols>
  <sheetData>
    <row r="1" spans="2:30" x14ac:dyDescent="0.25">
      <c r="G1" s="281"/>
    </row>
    <row r="3" spans="2:30" ht="18.75" x14ac:dyDescent="0.3">
      <c r="B3" s="228" t="s">
        <v>284</v>
      </c>
      <c r="C3" s="226"/>
      <c r="D3" s="226"/>
      <c r="E3" s="226"/>
      <c r="F3" s="226"/>
      <c r="G3" s="226"/>
      <c r="H3" s="226"/>
      <c r="I3" s="226"/>
      <c r="J3" s="226"/>
      <c r="K3" s="226"/>
      <c r="L3" s="226"/>
      <c r="M3" s="226"/>
      <c r="N3" s="226"/>
      <c r="O3" s="226"/>
      <c r="P3" s="226"/>
      <c r="Q3" s="226"/>
      <c r="R3" s="226"/>
      <c r="S3" s="226"/>
      <c r="T3" s="226"/>
      <c r="U3" s="231"/>
      <c r="V3" s="231"/>
      <c r="W3" s="231"/>
      <c r="X3" s="296"/>
      <c r="Y3" s="296"/>
      <c r="Z3" s="232"/>
      <c r="AA3" s="232"/>
      <c r="AB3" s="226"/>
      <c r="AC3" s="231"/>
      <c r="AD3" s="233"/>
    </row>
    <row r="4" spans="2:30" x14ac:dyDescent="0.25">
      <c r="B4" s="229" t="s">
        <v>254</v>
      </c>
      <c r="C4" s="226"/>
      <c r="D4" s="226"/>
      <c r="E4" s="226"/>
      <c r="F4" s="226"/>
      <c r="G4" s="226"/>
      <c r="H4" s="226"/>
      <c r="I4" s="226"/>
      <c r="J4" s="226"/>
      <c r="K4" s="226"/>
      <c r="L4" s="226"/>
      <c r="M4" s="226"/>
      <c r="N4" s="226"/>
      <c r="O4" s="226"/>
      <c r="P4" s="226"/>
      <c r="Q4" s="226"/>
      <c r="R4" s="226"/>
      <c r="S4" s="226"/>
      <c r="T4" s="226"/>
      <c r="U4" s="231"/>
      <c r="V4" s="231"/>
      <c r="W4" s="231"/>
      <c r="X4" s="296"/>
      <c r="Y4" s="296"/>
      <c r="Z4" s="232"/>
      <c r="AA4" s="232"/>
      <c r="AB4" s="226" t="s">
        <v>255</v>
      </c>
      <c r="AC4" s="231" t="s">
        <v>255</v>
      </c>
      <c r="AD4" s="234" t="s">
        <v>53</v>
      </c>
    </row>
    <row r="5" spans="2:30" x14ac:dyDescent="0.25">
      <c r="B5" s="230" t="s">
        <v>63</v>
      </c>
      <c r="C5" s="227">
        <v>2000</v>
      </c>
      <c r="D5" s="227">
        <v>2001</v>
      </c>
      <c r="E5" s="227">
        <v>2002</v>
      </c>
      <c r="F5" s="227">
        <v>2003</v>
      </c>
      <c r="G5" s="227">
        <v>2004</v>
      </c>
      <c r="H5" s="227">
        <v>2005</v>
      </c>
      <c r="I5" s="227">
        <v>2006</v>
      </c>
      <c r="J5" s="227">
        <v>2007</v>
      </c>
      <c r="K5" s="227">
        <v>2008</v>
      </c>
      <c r="L5" s="227">
        <v>2009</v>
      </c>
      <c r="M5" s="227">
        <v>2010</v>
      </c>
      <c r="N5" s="227">
        <v>2011</v>
      </c>
      <c r="O5" s="227">
        <v>2012</v>
      </c>
      <c r="P5" s="227">
        <v>2013</v>
      </c>
      <c r="Q5" s="227">
        <v>2014</v>
      </c>
      <c r="R5" s="227">
        <v>2015</v>
      </c>
      <c r="S5" s="227">
        <v>2016</v>
      </c>
      <c r="T5" s="227">
        <v>2017</v>
      </c>
      <c r="U5" s="235">
        <v>2018</v>
      </c>
      <c r="V5" s="235">
        <v>2019</v>
      </c>
      <c r="W5" s="235">
        <v>2020</v>
      </c>
      <c r="X5" s="235">
        <v>2021</v>
      </c>
      <c r="Y5" s="235">
        <v>2022</v>
      </c>
      <c r="Z5" s="236">
        <v>2023</v>
      </c>
      <c r="AA5" s="236">
        <v>2024</v>
      </c>
      <c r="AB5" s="227" t="s">
        <v>288</v>
      </c>
      <c r="AC5" s="235" t="s">
        <v>289</v>
      </c>
      <c r="AD5" s="237" t="s">
        <v>290</v>
      </c>
    </row>
    <row r="6" spans="2:30" x14ac:dyDescent="0.25">
      <c r="B6" s="192" t="s">
        <v>253</v>
      </c>
      <c r="C6" s="190">
        <v>11114.642436184327</v>
      </c>
      <c r="D6" s="184">
        <v>11221.662909758221</v>
      </c>
      <c r="E6" s="184">
        <v>11374.402566666186</v>
      </c>
      <c r="F6" s="184">
        <v>11644.923452783625</v>
      </c>
      <c r="G6" s="184">
        <v>12081.54999879177</v>
      </c>
      <c r="H6" s="184">
        <v>12470.712171310668</v>
      </c>
      <c r="I6" s="184">
        <v>12941.839713181518</v>
      </c>
      <c r="J6" s="184">
        <v>13436.966848559992</v>
      </c>
      <c r="K6" s="184">
        <v>13631.417667706828</v>
      </c>
      <c r="L6" s="184">
        <v>13368.479671300471</v>
      </c>
      <c r="M6" s="184">
        <v>13877.425361639149</v>
      </c>
      <c r="N6" s="184">
        <v>14241.793507168668</v>
      </c>
      <c r="O6" s="184">
        <v>14516.157507522787</v>
      </c>
      <c r="P6" s="184">
        <v>14801.332172906112</v>
      </c>
      <c r="Q6" s="184">
        <v>15120.730322445817</v>
      </c>
      <c r="R6" s="184">
        <v>15442.986011879078</v>
      </c>
      <c r="S6" s="184">
        <v>15762.038310804879</v>
      </c>
      <c r="T6" s="184">
        <v>16170.19377692809</v>
      </c>
      <c r="U6" s="184">
        <v>16573.992655675596</v>
      </c>
      <c r="V6" s="184">
        <v>16864.894576035225</v>
      </c>
      <c r="W6" s="184">
        <v>16204.169106776862</v>
      </c>
      <c r="X6" s="184">
        <v>17055.357429151794</v>
      </c>
      <c r="Y6" s="184">
        <v>17485.934316316354</v>
      </c>
      <c r="Z6" s="185"/>
      <c r="AA6" s="185"/>
      <c r="AB6" s="186">
        <f t="shared" ref="AB6:AB37" si="0">SUM(C6:T6)/18</f>
        <v>13512.18080041879</v>
      </c>
      <c r="AC6" s="186">
        <f t="shared" ref="AC6:AC37" si="1">SUM(U6:Y6)/5</f>
        <v>16836.869616791166</v>
      </c>
      <c r="AD6" s="187">
        <f t="shared" ref="AD6:AD37" si="2">SUM(AB6:AC6)/2</f>
        <v>15174.525208604977</v>
      </c>
    </row>
    <row r="7" spans="2:30" x14ac:dyDescent="0.25">
      <c r="B7" s="142" t="s">
        <v>85</v>
      </c>
      <c r="C7" s="191">
        <f>E7*C6/E6</f>
        <v>1251.22090686961</v>
      </c>
      <c r="D7" s="188">
        <f>E7*D6/E6</f>
        <v>1263.2686407276785</v>
      </c>
      <c r="E7" s="184">
        <v>1280.4631706577791</v>
      </c>
      <c r="F7" s="184">
        <v>1292.3334372293787</v>
      </c>
      <c r="G7" s="184">
        <v>1260.060580519819</v>
      </c>
      <c r="H7" s="184">
        <v>1352.3206265474976</v>
      </c>
      <c r="I7" s="184">
        <v>1366.9931457809275</v>
      </c>
      <c r="J7" s="184">
        <v>1528.3445777794443</v>
      </c>
      <c r="K7" s="184">
        <v>1556.8444515450151</v>
      </c>
      <c r="L7" s="184">
        <v>1823.742614485117</v>
      </c>
      <c r="M7" s="184">
        <v>2026.1638179799706</v>
      </c>
      <c r="N7" s="184">
        <v>1961.0963165574083</v>
      </c>
      <c r="O7" s="184">
        <v>2122.8307587067638</v>
      </c>
      <c r="P7" s="184">
        <v>2165.340914755604</v>
      </c>
      <c r="Q7" s="184">
        <v>2144.4496335206322</v>
      </c>
      <c r="R7" s="184">
        <v>2108.714172811864</v>
      </c>
      <c r="S7" s="184">
        <v>2101.4221865480695</v>
      </c>
      <c r="T7" s="184">
        <v>2096.0931105533659</v>
      </c>
      <c r="U7" s="184">
        <v>2060.6989729279699</v>
      </c>
      <c r="V7" s="184">
        <v>2079.9218609882369</v>
      </c>
      <c r="W7" s="184">
        <v>1968.3410015211643</v>
      </c>
      <c r="X7" s="184">
        <v>1517.0162662229004</v>
      </c>
      <c r="Y7" s="188">
        <f>X7/X6*Y6</f>
        <v>1555.3146217045505</v>
      </c>
      <c r="Z7" s="189"/>
      <c r="AA7" s="189"/>
      <c r="AB7" s="186">
        <f t="shared" si="0"/>
        <v>1705.6501701986638</v>
      </c>
      <c r="AC7" s="186">
        <f t="shared" si="1"/>
        <v>1836.2585446729645</v>
      </c>
      <c r="AD7" s="187">
        <f t="shared" si="2"/>
        <v>1770.954357435814</v>
      </c>
    </row>
    <row r="8" spans="2:30" x14ac:dyDescent="0.25">
      <c r="B8" s="142" t="s">
        <v>126</v>
      </c>
      <c r="C8" s="190">
        <v>5892.5821911122839</v>
      </c>
      <c r="D8" s="184">
        <v>6441.4406981576603</v>
      </c>
      <c r="E8" s="184">
        <v>6753.8811903883661</v>
      </c>
      <c r="F8" s="184">
        <v>7153.9953994332327</v>
      </c>
      <c r="G8" s="184">
        <v>7580.1281143081615</v>
      </c>
      <c r="H8" s="184">
        <v>8040.0813770370478</v>
      </c>
      <c r="I8" s="184">
        <v>8568.5497336690532</v>
      </c>
      <c r="J8" s="184">
        <v>9150.1168205784779</v>
      </c>
      <c r="K8" s="184">
        <v>9912.1484702204889</v>
      </c>
      <c r="L8" s="184">
        <v>10313.901711226184</v>
      </c>
      <c r="M8" s="184">
        <v>10749.466426347361</v>
      </c>
      <c r="N8" s="184">
        <v>11052.777934734202</v>
      </c>
      <c r="O8" s="184">
        <v>11227.950407469983</v>
      </c>
      <c r="P8" s="184">
        <v>11361.252491829775</v>
      </c>
      <c r="Q8" s="184">
        <v>11586.817445882331</v>
      </c>
      <c r="R8" s="184">
        <v>11878.437602077734</v>
      </c>
      <c r="S8" s="184">
        <v>12291.842060194433</v>
      </c>
      <c r="T8" s="184">
        <v>12770.991863440533</v>
      </c>
      <c r="U8" s="184">
        <v>13317.119263680868</v>
      </c>
      <c r="V8" s="184">
        <v>13653.182207384994</v>
      </c>
      <c r="W8" s="184">
        <v>13278.369768708613</v>
      </c>
      <c r="X8" s="184">
        <v>14595.944385954317</v>
      </c>
      <c r="Y8" s="184">
        <v>15501.662931463454</v>
      </c>
      <c r="Z8" s="189"/>
      <c r="AA8" s="189"/>
      <c r="AB8" s="186">
        <f t="shared" si="0"/>
        <v>9595.9089965615167</v>
      </c>
      <c r="AC8" s="186">
        <f t="shared" si="1"/>
        <v>14069.255711438449</v>
      </c>
      <c r="AD8" s="187">
        <f t="shared" si="2"/>
        <v>11832.582353999984</v>
      </c>
    </row>
    <row r="9" spans="2:30" x14ac:dyDescent="0.25">
      <c r="B9" s="142" t="s">
        <v>160</v>
      </c>
      <c r="C9" s="190">
        <v>8786.1903496569557</v>
      </c>
      <c r="D9" s="184">
        <v>8926.1101335889471</v>
      </c>
      <c r="E9" s="184">
        <v>9299.6821337387428</v>
      </c>
      <c r="F9" s="184">
        <v>9835.1617094611793</v>
      </c>
      <c r="G9" s="184">
        <v>10114.725555392348</v>
      </c>
      <c r="H9" s="184">
        <v>10566.372839117374</v>
      </c>
      <c r="I9" s="184">
        <v>10592.247111248395</v>
      </c>
      <c r="J9" s="184">
        <v>10775.532106707769</v>
      </c>
      <c r="K9" s="184">
        <v>10847.176634377071</v>
      </c>
      <c r="L9" s="184">
        <v>10824.576361633995</v>
      </c>
      <c r="M9" s="184">
        <v>11007.746606244418</v>
      </c>
      <c r="N9" s="184">
        <v>11113.968892521521</v>
      </c>
      <c r="O9" s="184">
        <v>11270.701045131036</v>
      </c>
      <c r="P9" s="184">
        <v>11360.63761170583</v>
      </c>
      <c r="Q9" s="184">
        <v>11561.259795438518</v>
      </c>
      <c r="R9" s="184">
        <v>11751.634119110116</v>
      </c>
      <c r="S9" s="184">
        <v>11888.322966678315</v>
      </c>
      <c r="T9" s="184">
        <v>11809.483033384611</v>
      </c>
      <c r="U9" s="184">
        <v>11725.877741425655</v>
      </c>
      <c r="V9" s="184">
        <v>11627.279917739783</v>
      </c>
      <c r="W9" s="184">
        <v>10844.770763706258</v>
      </c>
      <c r="X9" s="184">
        <v>11029.138782119184</v>
      </c>
      <c r="Y9" s="184">
        <v>11187.382302720987</v>
      </c>
      <c r="Z9" s="189"/>
      <c r="AA9" s="189"/>
      <c r="AB9" s="186">
        <f t="shared" si="0"/>
        <v>10685.084944729842</v>
      </c>
      <c r="AC9" s="186">
        <f t="shared" si="1"/>
        <v>11282.889901542372</v>
      </c>
      <c r="AD9" s="187">
        <f t="shared" si="2"/>
        <v>10983.987423136106</v>
      </c>
    </row>
    <row r="10" spans="2:30" x14ac:dyDescent="0.25">
      <c r="B10" s="142" t="s">
        <v>127</v>
      </c>
      <c r="C10" s="190">
        <v>4728.3743681359238</v>
      </c>
      <c r="D10" s="184">
        <v>4768.008893978129</v>
      </c>
      <c r="E10" s="184">
        <v>5241.8205874263267</v>
      </c>
      <c r="F10" s="184">
        <v>5217.3905191863842</v>
      </c>
      <c r="G10" s="184">
        <v>5589.2379356663505</v>
      </c>
      <c r="H10" s="184">
        <v>6204.58875174683</v>
      </c>
      <c r="I10" s="184">
        <v>6677.019740086721</v>
      </c>
      <c r="J10" s="184">
        <v>7340.3889091124665</v>
      </c>
      <c r="K10" s="184">
        <v>7866.1843445504992</v>
      </c>
      <c r="L10" s="184">
        <v>7646.1443576293022</v>
      </c>
      <c r="M10" s="184">
        <v>7689.8207353675652</v>
      </c>
      <c r="N10" s="184">
        <v>7663.2860526651557</v>
      </c>
      <c r="O10" s="184">
        <v>8011.0500950636624</v>
      </c>
      <c r="P10" s="184">
        <v>8099.6788284648292</v>
      </c>
      <c r="Q10" s="184">
        <v>8183.1645766116008</v>
      </c>
      <c r="R10" s="184">
        <v>7966.8855556133303</v>
      </c>
      <c r="S10" s="184">
        <v>7487.9250976405228</v>
      </c>
      <c r="T10" s="184">
        <v>7216.061372670023</v>
      </c>
      <c r="U10" s="184">
        <v>6878.5900252680676</v>
      </c>
      <c r="V10" s="184">
        <v>6602.269211283653</v>
      </c>
      <c r="W10" s="184">
        <v>6029.6918949533938</v>
      </c>
      <c r="X10" s="184">
        <v>5911.8356573844458</v>
      </c>
      <c r="Y10" s="184">
        <v>5906.1156767703296</v>
      </c>
      <c r="Z10" s="189"/>
      <c r="AA10" s="189"/>
      <c r="AB10" s="186">
        <f t="shared" si="0"/>
        <v>6866.5017067564231</v>
      </c>
      <c r="AC10" s="186">
        <f t="shared" si="1"/>
        <v>6265.700493131978</v>
      </c>
      <c r="AD10" s="187">
        <f t="shared" si="2"/>
        <v>6566.1010999442005</v>
      </c>
    </row>
    <row r="11" spans="2:30" x14ac:dyDescent="0.25">
      <c r="B11" s="142" t="s">
        <v>173</v>
      </c>
      <c r="C11" s="190">
        <v>18524.809607525836</v>
      </c>
      <c r="D11" s="184">
        <v>17514.50410088132</v>
      </c>
      <c r="E11" s="184">
        <v>15439.74463336687</v>
      </c>
      <c r="F11" s="184">
        <v>16631.573976926833</v>
      </c>
      <c r="G11" s="184">
        <v>17950.151281838273</v>
      </c>
      <c r="H11" s="184">
        <v>19338.146190935659</v>
      </c>
      <c r="I11" s="184">
        <v>20679.243097676044</v>
      </c>
      <c r="J11" s="184">
        <v>22316.255525910354</v>
      </c>
      <c r="K11" s="184">
        <v>22992.390179142974</v>
      </c>
      <c r="L11" s="184">
        <v>21413.283116466086</v>
      </c>
      <c r="M11" s="184">
        <v>23521.270175096095</v>
      </c>
      <c r="N11" s="184">
        <v>24647.629273954146</v>
      </c>
      <c r="O11" s="184">
        <v>24118.867515891186</v>
      </c>
      <c r="P11" s="184">
        <v>24424.136446507135</v>
      </c>
      <c r="Q11" s="184">
        <v>23550.099059937435</v>
      </c>
      <c r="R11" s="184">
        <v>23933.886612095299</v>
      </c>
      <c r="S11" s="184">
        <v>23189.527445132895</v>
      </c>
      <c r="T11" s="184">
        <v>23597.117752839007</v>
      </c>
      <c r="U11" s="184">
        <v>22747.241657583083</v>
      </c>
      <c r="V11" s="184">
        <v>22071.748099839431</v>
      </c>
      <c r="W11" s="184">
        <v>19685.215869505017</v>
      </c>
      <c r="X11" s="184">
        <v>21527.196136701514</v>
      </c>
      <c r="Y11" s="184">
        <v>22447.088475763747</v>
      </c>
      <c r="Z11" s="189"/>
      <c r="AA11" s="189"/>
      <c r="AB11" s="186">
        <f t="shared" si="0"/>
        <v>21321.257555117969</v>
      </c>
      <c r="AC11" s="186">
        <f t="shared" si="1"/>
        <v>21695.698047878559</v>
      </c>
      <c r="AD11" s="187">
        <f t="shared" si="2"/>
        <v>21508.477801498266</v>
      </c>
    </row>
    <row r="12" spans="2:30" x14ac:dyDescent="0.25">
      <c r="B12" s="142" t="s">
        <v>154</v>
      </c>
      <c r="C12" s="190">
        <v>3921.8575218759879</v>
      </c>
      <c r="D12" s="184">
        <v>4346.907505596685</v>
      </c>
      <c r="E12" s="184">
        <v>4965.2243590476392</v>
      </c>
      <c r="F12" s="184">
        <v>5698.7784765625074</v>
      </c>
      <c r="G12" s="184">
        <v>6334.856153109271</v>
      </c>
      <c r="H12" s="184">
        <v>7259.2038923541486</v>
      </c>
      <c r="I12" s="184">
        <v>8273.7856997295621</v>
      </c>
      <c r="J12" s="184">
        <v>9476.4714935994634</v>
      </c>
      <c r="K12" s="184">
        <v>10201.559451038554</v>
      </c>
      <c r="L12" s="184">
        <v>8819.6774594062717</v>
      </c>
      <c r="M12" s="184">
        <v>9068.7876513900628</v>
      </c>
      <c r="N12" s="184">
        <v>9551.1581308567329</v>
      </c>
      <c r="O12" s="184">
        <v>10289.975631267072</v>
      </c>
      <c r="P12" s="184">
        <v>10677.303654819461</v>
      </c>
      <c r="Q12" s="184">
        <v>11105.532499626115</v>
      </c>
      <c r="R12" s="184">
        <v>11506.038989675642</v>
      </c>
      <c r="S12" s="184">
        <v>11580.38364317509</v>
      </c>
      <c r="T12" s="184">
        <v>12509.639606481782</v>
      </c>
      <c r="U12" s="184">
        <v>13231.431069044378</v>
      </c>
      <c r="V12" s="184">
        <v>14317.552869282732</v>
      </c>
      <c r="W12" s="184">
        <v>13357.697063857249</v>
      </c>
      <c r="X12" s="184">
        <v>14193.116834061891</v>
      </c>
      <c r="Y12" s="184">
        <v>16041.829702379535</v>
      </c>
      <c r="Z12" s="189"/>
      <c r="AA12" s="189"/>
      <c r="AB12" s="186">
        <f t="shared" si="0"/>
        <v>8643.730101089559</v>
      </c>
      <c r="AC12" s="186">
        <f t="shared" si="1"/>
        <v>14228.325507725156</v>
      </c>
      <c r="AD12" s="187">
        <f t="shared" si="2"/>
        <v>11436.027804407357</v>
      </c>
    </row>
    <row r="13" spans="2:30" x14ac:dyDescent="0.25">
      <c r="B13" s="142" t="s">
        <v>241</v>
      </c>
      <c r="C13" s="190">
        <v>38494.886676337272</v>
      </c>
      <c r="D13" s="184">
        <v>38779.600000266299</v>
      </c>
      <c r="E13" s="184">
        <v>39872.147526057903</v>
      </c>
      <c r="F13" s="184">
        <v>40642.562284403299</v>
      </c>
      <c r="G13" s="184">
        <v>41905.849664970418</v>
      </c>
      <c r="H13" s="184">
        <v>42704.442472334747</v>
      </c>
      <c r="I13" s="184">
        <v>43286.72353657514</v>
      </c>
      <c r="J13" s="184">
        <v>44109.669374297875</v>
      </c>
      <c r="K13" s="184">
        <v>44777.273719411663</v>
      </c>
      <c r="L13" s="184">
        <v>44684.401494053884</v>
      </c>
      <c r="M13" s="184">
        <v>44965.393364321448</v>
      </c>
      <c r="N13" s="184">
        <v>45405.365365274658</v>
      </c>
      <c r="O13" s="184">
        <v>46360.607124322887</v>
      </c>
      <c r="P13" s="184">
        <v>46744.623881901214</v>
      </c>
      <c r="Q13" s="184">
        <v>47240.274464020353</v>
      </c>
      <c r="R13" s="184">
        <v>47567.680660893209</v>
      </c>
      <c r="S13" s="184">
        <v>48109.202715345345</v>
      </c>
      <c r="T13" s="184">
        <v>48400.245787522799</v>
      </c>
      <c r="U13" s="184">
        <v>49052.817953588899</v>
      </c>
      <c r="V13" s="184">
        <v>49379.09333378703</v>
      </c>
      <c r="W13" s="184">
        <v>48747.851714513286</v>
      </c>
      <c r="X13" s="184">
        <v>49774.340701916655</v>
      </c>
      <c r="Y13" s="184">
        <v>50997.546432729228</v>
      </c>
      <c r="Z13" s="189"/>
      <c r="AA13" s="189"/>
      <c r="AB13" s="186">
        <f t="shared" si="0"/>
        <v>44113.941672906134</v>
      </c>
      <c r="AC13" s="186">
        <f t="shared" si="1"/>
        <v>49590.33002730702</v>
      </c>
      <c r="AD13" s="187">
        <f t="shared" si="2"/>
        <v>46852.135850106577</v>
      </c>
    </row>
    <row r="14" spans="2:30" x14ac:dyDescent="0.25">
      <c r="B14" s="142" t="s">
        <v>212</v>
      </c>
      <c r="C14" s="190">
        <v>46469.86106010362</v>
      </c>
      <c r="D14" s="184">
        <v>46878.916239860228</v>
      </c>
      <c r="E14" s="184">
        <v>47419.278411754116</v>
      </c>
      <c r="F14" s="184">
        <v>47633.114000991583</v>
      </c>
      <c r="G14" s="184">
        <v>48633.27181576391</v>
      </c>
      <c r="H14" s="184">
        <v>49387.027864120202</v>
      </c>
      <c r="I14" s="184">
        <v>50840.694462156061</v>
      </c>
      <c r="J14" s="184">
        <v>52565.073968795645</v>
      </c>
      <c r="K14" s="184">
        <v>53166.054201528597</v>
      </c>
      <c r="L14" s="184">
        <v>51030.724677818595</v>
      </c>
      <c r="M14" s="184">
        <v>51843.428327545276</v>
      </c>
      <c r="N14" s="184">
        <v>53179.14746474319</v>
      </c>
      <c r="O14" s="184">
        <v>53297.444785091931</v>
      </c>
      <c r="P14" s="184">
        <v>52997.753816671204</v>
      </c>
      <c r="Q14" s="184">
        <v>52932.900111651834</v>
      </c>
      <c r="R14" s="184">
        <v>52873.858654557072</v>
      </c>
      <c r="S14" s="184">
        <v>53345.741525981794</v>
      </c>
      <c r="T14" s="184">
        <v>54172.98678882535</v>
      </c>
      <c r="U14" s="184">
        <v>55217.286530076788</v>
      </c>
      <c r="V14" s="184">
        <v>55806.438249936589</v>
      </c>
      <c r="W14" s="184">
        <v>51988.415829793303</v>
      </c>
      <c r="X14" s="184">
        <v>54121.14554204965</v>
      </c>
      <c r="Y14" s="184">
        <v>56280.508330601711</v>
      </c>
      <c r="Z14" s="189"/>
      <c r="AA14" s="189"/>
      <c r="AB14" s="186">
        <f t="shared" si="0"/>
        <v>51037.071009886677</v>
      </c>
      <c r="AC14" s="186">
        <f t="shared" si="1"/>
        <v>54682.758896491621</v>
      </c>
      <c r="AD14" s="187">
        <f t="shared" si="2"/>
        <v>52859.914953189145</v>
      </c>
    </row>
    <row r="15" spans="2:30" x14ac:dyDescent="0.25">
      <c r="B15" s="142" t="s">
        <v>185</v>
      </c>
      <c r="C15" s="190">
        <v>3998.5204831307806</v>
      </c>
      <c r="D15" s="184">
        <v>4360.4594414242565</v>
      </c>
      <c r="E15" s="184">
        <v>4736.5643763261478</v>
      </c>
      <c r="F15" s="184">
        <v>5180.6864577022152</v>
      </c>
      <c r="G15" s="184">
        <v>5610.7631374849416</v>
      </c>
      <c r="H15" s="184">
        <v>7106.5979072603104</v>
      </c>
      <c r="I15" s="184">
        <v>9453.9418598060092</v>
      </c>
      <c r="J15" s="184">
        <v>11684.191543147384</v>
      </c>
      <c r="K15" s="184">
        <v>12672.376215483504</v>
      </c>
      <c r="L15" s="184">
        <v>13565.855092211737</v>
      </c>
      <c r="M15" s="184">
        <v>14082.238148167857</v>
      </c>
      <c r="N15" s="184">
        <v>13913.836694341895</v>
      </c>
      <c r="O15" s="184">
        <v>14027.46879025399</v>
      </c>
      <c r="P15" s="184">
        <v>14651.69397077603</v>
      </c>
      <c r="Q15" s="184">
        <v>14867.943734540559</v>
      </c>
      <c r="R15" s="184">
        <v>14852.611708030205</v>
      </c>
      <c r="S15" s="184">
        <v>14232.192618014227</v>
      </c>
      <c r="T15" s="184">
        <v>14121.406935559091</v>
      </c>
      <c r="U15" s="184">
        <v>14209.593168561887</v>
      </c>
      <c r="V15" s="184">
        <v>14442.040866801633</v>
      </c>
      <c r="W15" s="184">
        <v>13726.769657688519</v>
      </c>
      <c r="X15" s="184">
        <v>14433.904206035546</v>
      </c>
      <c r="Y15" s="184">
        <v>15044.944041546605</v>
      </c>
      <c r="Z15" s="189"/>
      <c r="AA15" s="189"/>
      <c r="AB15" s="186">
        <f t="shared" si="0"/>
        <v>10728.852728536729</v>
      </c>
      <c r="AC15" s="186">
        <f t="shared" si="1"/>
        <v>14371.450388126837</v>
      </c>
      <c r="AD15" s="187">
        <f t="shared" si="2"/>
        <v>12550.151558331783</v>
      </c>
    </row>
    <row r="16" spans="2:30" x14ac:dyDescent="0.25">
      <c r="B16" s="142" t="s">
        <v>223</v>
      </c>
      <c r="C16" s="190">
        <v>36753.631124013926</v>
      </c>
      <c r="D16" s="184">
        <v>37190.730261200661</v>
      </c>
      <c r="E16" s="184">
        <v>37696.175841023891</v>
      </c>
      <c r="F16" s="184">
        <v>36726.008742592683</v>
      </c>
      <c r="G16" s="184">
        <v>36553.557663589301</v>
      </c>
      <c r="H16" s="184">
        <v>37282.283432239834</v>
      </c>
      <c r="I16" s="184">
        <v>37693.912411601123</v>
      </c>
      <c r="J16" s="184">
        <v>37704.462820456436</v>
      </c>
      <c r="K16" s="184">
        <v>36307.736890187</v>
      </c>
      <c r="L16" s="184">
        <v>34294.191428130151</v>
      </c>
      <c r="M16" s="184">
        <v>34335.271955628785</v>
      </c>
      <c r="N16" s="184">
        <v>34118.294414391537</v>
      </c>
      <c r="O16" s="184">
        <v>34793.037585987397</v>
      </c>
      <c r="P16" s="184">
        <v>33482.285162290078</v>
      </c>
      <c r="Q16" s="184">
        <v>33795.753144812828</v>
      </c>
      <c r="R16" s="184">
        <v>33822.67816982662</v>
      </c>
      <c r="S16" s="184">
        <v>33520.121320824772</v>
      </c>
      <c r="T16" s="184">
        <v>34067.846183443275</v>
      </c>
      <c r="U16" s="184">
        <v>34341.802447286638</v>
      </c>
      <c r="V16" s="184">
        <v>33862.944648749872</v>
      </c>
      <c r="W16" s="184">
        <v>25780.414176445545</v>
      </c>
      <c r="X16" s="184">
        <v>30053.032393498295</v>
      </c>
      <c r="Y16" s="184">
        <v>34197.129792815213</v>
      </c>
      <c r="Z16" s="189"/>
      <c r="AA16" s="189"/>
      <c r="AB16" s="186">
        <f t="shared" si="0"/>
        <v>35563.221030680019</v>
      </c>
      <c r="AC16" s="186">
        <f t="shared" si="1"/>
        <v>31647.064691759111</v>
      </c>
      <c r="AD16" s="187">
        <f t="shared" si="2"/>
        <v>33605.142861219567</v>
      </c>
    </row>
    <row r="17" spans="2:30" x14ac:dyDescent="0.25">
      <c r="B17" s="142" t="s">
        <v>245</v>
      </c>
      <c r="C17" s="190">
        <v>46154.029537200659</v>
      </c>
      <c r="D17" s="184">
        <v>46084.927207247318</v>
      </c>
      <c r="E17" s="184">
        <v>46478.205422670821</v>
      </c>
      <c r="F17" s="184">
        <v>47504.557309486358</v>
      </c>
      <c r="G17" s="184">
        <v>47455.239988126028</v>
      </c>
      <c r="H17" s="184">
        <v>46821.024625402257</v>
      </c>
      <c r="I17" s="184">
        <v>46303.487014622209</v>
      </c>
      <c r="J17" s="184">
        <v>46792.174255346341</v>
      </c>
      <c r="K17" s="184">
        <v>46588.642101690668</v>
      </c>
      <c r="L17" s="184">
        <v>44972.745584123644</v>
      </c>
      <c r="M17" s="184">
        <v>45600.066244148889</v>
      </c>
      <c r="N17" s="184">
        <v>46564.710884156455</v>
      </c>
      <c r="O17" s="184">
        <v>47793.530971317756</v>
      </c>
      <c r="P17" s="184">
        <v>48915.529936618455</v>
      </c>
      <c r="Q17" s="184">
        <v>49117.98844810186</v>
      </c>
      <c r="R17" s="184">
        <v>48453.725848663467</v>
      </c>
      <c r="S17" s="184">
        <v>48486.302747053705</v>
      </c>
      <c r="T17" s="184">
        <v>48929.447011995137</v>
      </c>
      <c r="U17" s="184">
        <v>48937.660362373863</v>
      </c>
      <c r="V17" s="184">
        <v>49768.976214213617</v>
      </c>
      <c r="W17" s="184">
        <v>47994.414292422567</v>
      </c>
      <c r="X17" s="184">
        <v>49754.047737042878</v>
      </c>
      <c r="Y17" s="184">
        <v>51854.716370535927</v>
      </c>
      <c r="Z17" s="189"/>
      <c r="AA17" s="189"/>
      <c r="AB17" s="186">
        <f t="shared" si="0"/>
        <v>47167.574174331778</v>
      </c>
      <c r="AC17" s="186">
        <f t="shared" si="1"/>
        <v>49661.962995317772</v>
      </c>
      <c r="AD17" s="187">
        <f t="shared" si="2"/>
        <v>48414.768584824778</v>
      </c>
    </row>
    <row r="18" spans="2:30" x14ac:dyDescent="0.25">
      <c r="B18" s="142" t="s">
        <v>92</v>
      </c>
      <c r="C18" s="190">
        <v>2267.0753475587858</v>
      </c>
      <c r="D18" s="184">
        <v>2337.3645834656882</v>
      </c>
      <c r="E18" s="184">
        <v>2382.2814713691469</v>
      </c>
      <c r="F18" s="184">
        <v>2451.9902324134696</v>
      </c>
      <c r="G18" s="184">
        <v>2537.9507142314214</v>
      </c>
      <c r="H18" s="184">
        <v>2663.0962570031807</v>
      </c>
      <c r="I18" s="184">
        <v>2806.5926906221057</v>
      </c>
      <c r="J18" s="184">
        <v>2973.281324899744</v>
      </c>
      <c r="K18" s="184">
        <v>3124.2267972797508</v>
      </c>
      <c r="L18" s="184">
        <v>3253.0913365599049</v>
      </c>
      <c r="M18" s="184">
        <v>3395.364787366776</v>
      </c>
      <c r="N18" s="184">
        <v>3571.0586470602998</v>
      </c>
      <c r="O18" s="184">
        <v>3756.9319325328202</v>
      </c>
      <c r="P18" s="184">
        <v>3932.7083303160252</v>
      </c>
      <c r="Q18" s="184">
        <v>4119.4246394645224</v>
      </c>
      <c r="R18" s="184">
        <v>4337.3859020907721</v>
      </c>
      <c r="S18" s="184">
        <v>4589.0935317460799</v>
      </c>
      <c r="T18" s="184">
        <v>4830.776082681301</v>
      </c>
      <c r="U18" s="184">
        <v>5124.4987545878157</v>
      </c>
      <c r="V18" s="184">
        <v>5467.2075209020613</v>
      </c>
      <c r="W18" s="184">
        <v>5591.3737781881409</v>
      </c>
      <c r="X18" s="184">
        <v>5911.0129962422698</v>
      </c>
      <c r="Y18" s="184">
        <v>6263.0046487169329</v>
      </c>
      <c r="Z18" s="189"/>
      <c r="AA18" s="189"/>
      <c r="AB18" s="186">
        <f t="shared" si="0"/>
        <v>3296.0941449256552</v>
      </c>
      <c r="AC18" s="186">
        <f t="shared" si="1"/>
        <v>5671.4195397274434</v>
      </c>
      <c r="AD18" s="187">
        <f t="shared" si="2"/>
        <v>4483.7568423265493</v>
      </c>
    </row>
    <row r="19" spans="2:30" x14ac:dyDescent="0.25">
      <c r="B19" s="142" t="s">
        <v>182</v>
      </c>
      <c r="C19" s="190">
        <v>15517.9408347638</v>
      </c>
      <c r="D19" s="184">
        <v>15109.763349026913</v>
      </c>
      <c r="E19" s="184">
        <v>15167.126786980576</v>
      </c>
      <c r="F19" s="184">
        <v>15436.602407221326</v>
      </c>
      <c r="G19" s="184">
        <v>15595.852989211069</v>
      </c>
      <c r="H19" s="184">
        <v>16154.261200613042</v>
      </c>
      <c r="I19" s="184">
        <v>17081.632843539748</v>
      </c>
      <c r="J19" s="184">
        <v>17371.07252388302</v>
      </c>
      <c r="K19" s="184">
        <v>17405.893549031123</v>
      </c>
      <c r="L19" s="184">
        <v>16462.706741105652</v>
      </c>
      <c r="M19" s="184">
        <v>16019.507425481763</v>
      </c>
      <c r="N19" s="184">
        <v>15864.572322618917</v>
      </c>
      <c r="O19" s="184">
        <v>15755.266965059762</v>
      </c>
      <c r="P19" s="184">
        <v>15489.761184775774</v>
      </c>
      <c r="Q19" s="184">
        <v>15441.219761206783</v>
      </c>
      <c r="R19" s="184">
        <v>15789.45121798276</v>
      </c>
      <c r="S19" s="184">
        <v>16156.517559289048</v>
      </c>
      <c r="T19" s="184">
        <v>16198.962160436573</v>
      </c>
      <c r="U19" s="184">
        <v>16003.857425536091</v>
      </c>
      <c r="V19" s="184">
        <v>15954.80266482898</v>
      </c>
      <c r="W19" s="184">
        <v>13805.777541084581</v>
      </c>
      <c r="X19" s="184">
        <v>13754.802423178116</v>
      </c>
      <c r="Y19" s="184">
        <v>15106.775174739512</v>
      </c>
      <c r="Z19" s="189"/>
      <c r="AA19" s="189"/>
      <c r="AB19" s="186">
        <f t="shared" si="0"/>
        <v>16001.006212345977</v>
      </c>
      <c r="AC19" s="186">
        <f t="shared" si="1"/>
        <v>14925.203045873455</v>
      </c>
      <c r="AD19" s="187">
        <f t="shared" si="2"/>
        <v>15463.104629109715</v>
      </c>
    </row>
    <row r="20" spans="2:30" x14ac:dyDescent="0.25">
      <c r="B20" s="142" t="s">
        <v>204</v>
      </c>
      <c r="C20" s="190">
        <v>8053.1731569462063</v>
      </c>
      <c r="D20" s="184">
        <v>8477.0835050195801</v>
      </c>
      <c r="E20" s="184">
        <v>8961.6405841799296</v>
      </c>
      <c r="F20" s="184">
        <v>9660.1931113043629</v>
      </c>
      <c r="G20" s="184">
        <v>10839.955625183024</v>
      </c>
      <c r="H20" s="184">
        <v>11940.185882739115</v>
      </c>
      <c r="I20" s="184">
        <v>13214.870790717157</v>
      </c>
      <c r="J20" s="184">
        <v>14417.352669533746</v>
      </c>
      <c r="K20" s="184">
        <v>15942.896727228523</v>
      </c>
      <c r="L20" s="184">
        <v>16014.114570946411</v>
      </c>
      <c r="M20" s="184">
        <v>17300.702649457213</v>
      </c>
      <c r="N20" s="184">
        <v>18274.019624925106</v>
      </c>
      <c r="O20" s="184">
        <v>18611.453100996947</v>
      </c>
      <c r="P20" s="184">
        <v>18805.42974504568</v>
      </c>
      <c r="Q20" s="184">
        <v>19119.312137862737</v>
      </c>
      <c r="R20" s="184">
        <v>18362.695254310416</v>
      </c>
      <c r="S20" s="184">
        <v>17883.190318390014</v>
      </c>
      <c r="T20" s="184">
        <v>18356.066057551412</v>
      </c>
      <c r="U20" s="184">
        <v>18974.745216951564</v>
      </c>
      <c r="V20" s="184">
        <v>19288.040687826382</v>
      </c>
      <c r="W20" s="184">
        <v>19239.553142745815</v>
      </c>
      <c r="X20" s="184">
        <v>19872.692495200874</v>
      </c>
      <c r="Y20" s="184">
        <v>19132.270387948462</v>
      </c>
      <c r="Z20" s="189"/>
      <c r="AA20" s="189"/>
      <c r="AB20" s="186">
        <f t="shared" si="0"/>
        <v>14679.685306240975</v>
      </c>
      <c r="AC20" s="186">
        <f t="shared" si="1"/>
        <v>19301.460386134619</v>
      </c>
      <c r="AD20" s="187">
        <f t="shared" si="2"/>
        <v>16990.572846187795</v>
      </c>
    </row>
    <row r="21" spans="2:30" x14ac:dyDescent="0.25">
      <c r="B21" s="142" t="s">
        <v>234</v>
      </c>
      <c r="C21" s="190">
        <v>43024.139910104226</v>
      </c>
      <c r="D21" s="184">
        <v>43347.889209927445</v>
      </c>
      <c r="E21" s="184">
        <v>43890.598110013438</v>
      </c>
      <c r="F21" s="184">
        <v>44160.911429245425</v>
      </c>
      <c r="G21" s="184">
        <v>45540.466912010699</v>
      </c>
      <c r="H21" s="184">
        <v>46342.186609331395</v>
      </c>
      <c r="I21" s="184">
        <v>47212.577772728022</v>
      </c>
      <c r="J21" s="184">
        <v>48590.400535333058</v>
      </c>
      <c r="K21" s="184">
        <v>48423.515483960997</v>
      </c>
      <c r="L21" s="184">
        <v>47064.790019837608</v>
      </c>
      <c r="M21" s="184">
        <v>47972.558838523029</v>
      </c>
      <c r="N21" s="184">
        <v>48154.871146125231</v>
      </c>
      <c r="O21" s="184">
        <v>48210.924657801414</v>
      </c>
      <c r="P21" s="184">
        <v>48204.585699286748</v>
      </c>
      <c r="Q21" s="184">
        <v>48748.620592603882</v>
      </c>
      <c r="R21" s="184">
        <v>49456.398581778318</v>
      </c>
      <c r="S21" s="184">
        <v>49829.927388774107</v>
      </c>
      <c r="T21" s="184">
        <v>50442.270541962374</v>
      </c>
      <c r="U21" s="184">
        <v>51113.481738402064</v>
      </c>
      <c r="V21" s="184">
        <v>51987.713914509477</v>
      </c>
      <c r="W21" s="184">
        <v>48988.234703789742</v>
      </c>
      <c r="X21" s="184">
        <v>51823.507529590293</v>
      </c>
      <c r="Y21" s="184">
        <v>53155.91101043165</v>
      </c>
      <c r="Z21" s="189"/>
      <c r="AA21" s="189"/>
      <c r="AB21" s="186">
        <f t="shared" si="0"/>
        <v>47145.424079963748</v>
      </c>
      <c r="AC21" s="186">
        <f t="shared" si="1"/>
        <v>51413.76977934465</v>
      </c>
      <c r="AD21" s="187">
        <f t="shared" si="2"/>
        <v>49279.596929654203</v>
      </c>
    </row>
    <row r="22" spans="2:30" x14ac:dyDescent="0.25">
      <c r="B22" s="142" t="s">
        <v>144</v>
      </c>
      <c r="C22" s="190">
        <v>8702.0826511058549</v>
      </c>
      <c r="D22" s="184">
        <v>8857.3701383529697</v>
      </c>
      <c r="E22" s="184">
        <v>9023.4010071710818</v>
      </c>
      <c r="F22" s="184">
        <v>9566.0602270689506</v>
      </c>
      <c r="G22" s="184">
        <v>9710.0140570573058</v>
      </c>
      <c r="H22" s="184">
        <v>9631.5916105185697</v>
      </c>
      <c r="I22" s="184">
        <v>9781.7767113313857</v>
      </c>
      <c r="J22" s="184">
        <v>9815.054747688464</v>
      </c>
      <c r="K22" s="184">
        <v>9397.1518974387473</v>
      </c>
      <c r="L22" s="184">
        <v>9101.5492346117408</v>
      </c>
      <c r="M22" s="184">
        <v>8988.865136386923</v>
      </c>
      <c r="N22" s="184">
        <v>8776.863316189656</v>
      </c>
      <c r="O22" s="184">
        <v>8912.1057537558809</v>
      </c>
      <c r="P22" s="184">
        <v>9109.572146591172</v>
      </c>
      <c r="Q22" s="184">
        <v>9276.3177928587393</v>
      </c>
      <c r="R22" s="184">
        <v>9387.9145422840702</v>
      </c>
      <c r="S22" s="184">
        <v>9208.1139434473735</v>
      </c>
      <c r="T22" s="184">
        <v>8873.7540251936043</v>
      </c>
      <c r="U22" s="184">
        <v>8798.5385732526374</v>
      </c>
      <c r="V22" s="184">
        <v>9028.5514848303246</v>
      </c>
      <c r="W22" s="184">
        <v>7703.1180410435236</v>
      </c>
      <c r="X22" s="184">
        <v>8762.2405367513493</v>
      </c>
      <c r="Y22" s="184">
        <v>9697.9330494303013</v>
      </c>
      <c r="Z22" s="189"/>
      <c r="AA22" s="189"/>
      <c r="AB22" s="186">
        <f t="shared" si="0"/>
        <v>9228.864385502915</v>
      </c>
      <c r="AC22" s="186">
        <f t="shared" si="1"/>
        <v>8798.0763370616278</v>
      </c>
      <c r="AD22" s="187">
        <f t="shared" si="2"/>
        <v>9013.4703612822705</v>
      </c>
    </row>
    <row r="23" spans="2:30" x14ac:dyDescent="0.25">
      <c r="B23" s="142" t="s">
        <v>86</v>
      </c>
      <c r="C23" s="190">
        <v>2431.4456520951835</v>
      </c>
      <c r="D23" s="184">
        <v>2485.1165305627392</v>
      </c>
      <c r="E23" s="184">
        <v>2523.609972876764</v>
      </c>
      <c r="F23" s="184">
        <v>2532.9984278907536</v>
      </c>
      <c r="G23" s="184">
        <v>2566.3456571056645</v>
      </c>
      <c r="H23" s="184">
        <v>2528.6764808549005</v>
      </c>
      <c r="I23" s="184">
        <v>2549.1944186531282</v>
      </c>
      <c r="J23" s="184">
        <v>2625.2127554105919</v>
      </c>
      <c r="K23" s="184">
        <v>2673.7693486622252</v>
      </c>
      <c r="L23" s="184">
        <v>2656.4316418249709</v>
      </c>
      <c r="M23" s="184">
        <v>2634.1347281312501</v>
      </c>
      <c r="N23" s="184">
        <v>2633.9390595543105</v>
      </c>
      <c r="O23" s="184">
        <v>2681.3516613202673</v>
      </c>
      <c r="P23" s="184">
        <v>2792.0272996634772</v>
      </c>
      <c r="Q23" s="184">
        <v>2883.899097536264</v>
      </c>
      <c r="R23" s="184">
        <v>2849.8204992149444</v>
      </c>
      <c r="S23" s="184">
        <v>2859.3916854271674</v>
      </c>
      <c r="T23" s="184">
        <v>2933.8373843172012</v>
      </c>
      <c r="U23" s="184">
        <v>3040.1675201442963</v>
      </c>
      <c r="V23" s="184">
        <v>3156.4389569288401</v>
      </c>
      <c r="W23" s="184">
        <v>3186.4862944155761</v>
      </c>
      <c r="X23" s="184">
        <v>3321.5521744596235</v>
      </c>
      <c r="Y23" s="184">
        <v>3435.1718272946587</v>
      </c>
      <c r="Z23" s="189"/>
      <c r="AA23" s="189"/>
      <c r="AB23" s="186">
        <f t="shared" si="0"/>
        <v>2657.8445722834335</v>
      </c>
      <c r="AC23" s="186">
        <f t="shared" si="1"/>
        <v>3227.9633546485993</v>
      </c>
      <c r="AD23" s="187">
        <f t="shared" si="2"/>
        <v>2942.9039634660166</v>
      </c>
    </row>
    <row r="24" spans="2:30" x14ac:dyDescent="0.25">
      <c r="B24" s="142" t="s">
        <v>111</v>
      </c>
      <c r="C24" s="190">
        <v>4087.8306721643894</v>
      </c>
      <c r="D24" s="184">
        <v>4311.4468373407035</v>
      </c>
      <c r="E24" s="184">
        <v>4663.1276284831702</v>
      </c>
      <c r="F24" s="184">
        <v>4904.5109777802572</v>
      </c>
      <c r="G24" s="184">
        <v>5076.3153624598281</v>
      </c>
      <c r="H24" s="184">
        <v>5336.7762197068187</v>
      </c>
      <c r="I24" s="184">
        <v>5626.0547036776779</v>
      </c>
      <c r="J24" s="184">
        <v>6577.4317680979439</v>
      </c>
      <c r="K24" s="184">
        <v>6811.9331493701038</v>
      </c>
      <c r="L24" s="184">
        <v>7188.8591934528486</v>
      </c>
      <c r="M24" s="184">
        <v>7958.2268607304213</v>
      </c>
      <c r="N24" s="184">
        <v>8499.3542955281864</v>
      </c>
      <c r="O24" s="184">
        <v>8837.5763733848053</v>
      </c>
      <c r="P24" s="184">
        <v>8929.046204194532</v>
      </c>
      <c r="Q24" s="184">
        <v>9349.0443865546476</v>
      </c>
      <c r="R24" s="184">
        <v>9877.2472826014036</v>
      </c>
      <c r="S24" s="184">
        <v>10587.570376534131</v>
      </c>
      <c r="T24" s="184">
        <v>10986.88813592971</v>
      </c>
      <c r="U24" s="184">
        <v>11233.780540635886</v>
      </c>
      <c r="V24" s="184">
        <v>11797.284199149686</v>
      </c>
      <c r="W24" s="184">
        <v>10547.051505250716</v>
      </c>
      <c r="X24" s="184">
        <v>10907.856709608446</v>
      </c>
      <c r="Y24" s="188">
        <f>X24/X6*Y6</f>
        <v>11183.234754728304</v>
      </c>
      <c r="Z24" s="189"/>
      <c r="AA24" s="189"/>
      <c r="AB24" s="186">
        <f t="shared" si="0"/>
        <v>7200.5133571106417</v>
      </c>
      <c r="AC24" s="186">
        <f t="shared" si="1"/>
        <v>11133.841541874608</v>
      </c>
      <c r="AD24" s="187">
        <f t="shared" si="2"/>
        <v>9167.1774494926249</v>
      </c>
    </row>
    <row r="25" spans="2:30" x14ac:dyDescent="0.25">
      <c r="B25" s="142" t="s">
        <v>134</v>
      </c>
      <c r="C25" s="190">
        <v>5305.6192605356682</v>
      </c>
      <c r="D25" s="184">
        <v>5300.3143393418868</v>
      </c>
      <c r="E25" s="184">
        <v>5337.7658529939399</v>
      </c>
      <c r="F25" s="184">
        <v>5387.5817741519104</v>
      </c>
      <c r="G25" s="184">
        <v>5515.6558194819863</v>
      </c>
      <c r="H25" s="184">
        <v>5660.5748195226379</v>
      </c>
      <c r="I25" s="184">
        <v>5829.3713331054005</v>
      </c>
      <c r="J25" s="184">
        <v>5989.6899270515532</v>
      </c>
      <c r="K25" s="184">
        <v>6248.9339576280654</v>
      </c>
      <c r="L25" s="184">
        <v>6349.0079138859674</v>
      </c>
      <c r="M25" s="184">
        <v>6499.8181575858125</v>
      </c>
      <c r="N25" s="184">
        <v>6724.3006726043714</v>
      </c>
      <c r="O25" s="184">
        <v>6952.7383756609261</v>
      </c>
      <c r="P25" s="184">
        <v>7305.227987705287</v>
      </c>
      <c r="Q25" s="184">
        <v>7581.5984275921573</v>
      </c>
      <c r="R25" s="184">
        <v>7825.7667483884115</v>
      </c>
      <c r="S25" s="184">
        <v>8034.1727246753871</v>
      </c>
      <c r="T25" s="184">
        <v>8244.9334457511541</v>
      </c>
      <c r="U25" s="184">
        <v>8466.2931995207473</v>
      </c>
      <c r="V25" s="184">
        <v>8528.7488036082923</v>
      </c>
      <c r="W25" s="184">
        <v>7679.9331944980249</v>
      </c>
      <c r="X25" s="184">
        <v>8052.177441439303</v>
      </c>
      <c r="Y25" s="184">
        <v>8201.1837988639218</v>
      </c>
      <c r="Z25" s="189"/>
      <c r="AA25" s="189"/>
      <c r="AB25" s="186">
        <f t="shared" si="0"/>
        <v>6449.6150854256957</v>
      </c>
      <c r="AC25" s="186">
        <f t="shared" si="1"/>
        <v>8185.6672875860586</v>
      </c>
      <c r="AD25" s="187">
        <f t="shared" si="2"/>
        <v>7317.6411865058772</v>
      </c>
    </row>
    <row r="26" spans="2:30" x14ac:dyDescent="0.25">
      <c r="B26" s="142" t="s">
        <v>163</v>
      </c>
      <c r="C26" s="190">
        <v>6826.0044625348892</v>
      </c>
      <c r="D26" s="184">
        <v>6965.4504233163625</v>
      </c>
      <c r="E26" s="184">
        <v>7309.5742207278836</v>
      </c>
      <c r="F26" s="184">
        <v>7618.8363364403413</v>
      </c>
      <c r="G26" s="184">
        <v>8180.7160288866853</v>
      </c>
      <c r="H26" s="184">
        <v>8600.3471832284067</v>
      </c>
      <c r="I26" s="184">
        <v>9146.8675004555189</v>
      </c>
      <c r="J26" s="184">
        <v>9803.9132180716133</v>
      </c>
      <c r="K26" s="184">
        <v>10506.666814293016</v>
      </c>
      <c r="L26" s="184">
        <v>10363.510414417107</v>
      </c>
      <c r="M26" s="184">
        <v>10636.06768001964</v>
      </c>
      <c r="N26" s="184">
        <v>10933.041730635223</v>
      </c>
      <c r="O26" s="184">
        <v>11046.126476307896</v>
      </c>
      <c r="P26" s="184">
        <v>11483.254411760126</v>
      </c>
      <c r="Q26" s="184">
        <v>11766.97718194094</v>
      </c>
      <c r="R26" s="184">
        <v>12437.495256252205</v>
      </c>
      <c r="S26" s="184">
        <v>13000.616922296467</v>
      </c>
      <c r="T26" s="184">
        <v>13582.184752486297</v>
      </c>
      <c r="U26" s="184">
        <v>14267.519811778297</v>
      </c>
      <c r="V26" s="184">
        <v>14851.648587573334</v>
      </c>
      <c r="W26" s="184">
        <v>14587.481736905855</v>
      </c>
      <c r="X26" s="184">
        <v>15893.060102042558</v>
      </c>
      <c r="Y26" s="184">
        <v>16703.456424590659</v>
      </c>
      <c r="Z26" s="189"/>
      <c r="AA26" s="189"/>
      <c r="AB26" s="186">
        <f t="shared" si="0"/>
        <v>10011.536167448367</v>
      </c>
      <c r="AC26" s="186">
        <f t="shared" si="1"/>
        <v>15260.63333257814</v>
      </c>
      <c r="AD26" s="187">
        <f t="shared" si="2"/>
        <v>12636.084750013253</v>
      </c>
    </row>
    <row r="27" spans="2:30" x14ac:dyDescent="0.25">
      <c r="B27" s="142" t="s">
        <v>152</v>
      </c>
      <c r="C27" s="190">
        <v>11462.079694975911</v>
      </c>
      <c r="D27" s="184">
        <v>11262.899441921056</v>
      </c>
      <c r="E27" s="184">
        <v>11725.560183317661</v>
      </c>
      <c r="F27" s="184">
        <v>12054.874961214349</v>
      </c>
      <c r="G27" s="184">
        <v>12166.467624445117</v>
      </c>
      <c r="H27" s="184">
        <v>12494.217447997944</v>
      </c>
      <c r="I27" s="184">
        <v>13287.226042477516</v>
      </c>
      <c r="J27" s="184">
        <v>13783.380072913218</v>
      </c>
      <c r="K27" s="184">
        <v>13945.599268732087</v>
      </c>
      <c r="L27" s="184">
        <v>11729.565772062426</v>
      </c>
      <c r="M27" s="184">
        <v>12653.371256650042</v>
      </c>
      <c r="N27" s="184">
        <v>13250.251766094185</v>
      </c>
      <c r="O27" s="184">
        <v>12975.948482389023</v>
      </c>
      <c r="P27" s="184">
        <v>14144.518789165588</v>
      </c>
      <c r="Q27" s="184">
        <v>14665.273020801937</v>
      </c>
      <c r="R27" s="184">
        <v>13682.70483203673</v>
      </c>
      <c r="S27" s="184">
        <v>14373.519936660388</v>
      </c>
      <c r="T27" s="184">
        <v>14656.772988720955</v>
      </c>
      <c r="U27" s="184">
        <v>14962.082959494424</v>
      </c>
      <c r="V27" s="184">
        <v>15117.990674101493</v>
      </c>
      <c r="W27" s="184">
        <v>13545.218171150938</v>
      </c>
      <c r="X27" s="184">
        <v>14907.085768038567</v>
      </c>
      <c r="Y27" s="184">
        <v>15518.029870163495</v>
      </c>
      <c r="Z27" s="189"/>
      <c r="AA27" s="189"/>
      <c r="AB27" s="186">
        <f t="shared" si="0"/>
        <v>13017.45731014312</v>
      </c>
      <c r="AC27" s="186">
        <f t="shared" si="1"/>
        <v>14810.081488589782</v>
      </c>
      <c r="AD27" s="187">
        <f t="shared" si="2"/>
        <v>13913.769399366451</v>
      </c>
    </row>
    <row r="28" spans="2:30" x14ac:dyDescent="0.25">
      <c r="B28" s="142" t="s">
        <v>148</v>
      </c>
      <c r="C28" s="190">
        <v>11529.486615164395</v>
      </c>
      <c r="D28" s="184">
        <v>11536.363832140731</v>
      </c>
      <c r="E28" s="184">
        <v>11739.431843405062</v>
      </c>
      <c r="F28" s="184">
        <v>11733.411197541162</v>
      </c>
      <c r="G28" s="184">
        <v>12268.663832548518</v>
      </c>
      <c r="H28" s="184">
        <v>12520.854989900859</v>
      </c>
      <c r="I28" s="184">
        <v>12877.444183046573</v>
      </c>
      <c r="J28" s="184">
        <v>13518.847775847704</v>
      </c>
      <c r="K28" s="184">
        <v>14067.945812576261</v>
      </c>
      <c r="L28" s="184">
        <v>13916.96322549718</v>
      </c>
      <c r="M28" s="184">
        <v>14824.7411544273</v>
      </c>
      <c r="N28" s="184">
        <v>15271.469351800337</v>
      </c>
      <c r="O28" s="184">
        <v>15425.352928595699</v>
      </c>
      <c r="P28" s="184">
        <v>15751.484448123516</v>
      </c>
      <c r="Q28" s="184">
        <v>15695.64310417854</v>
      </c>
      <c r="R28" s="184">
        <v>15011.577194352854</v>
      </c>
      <c r="S28" s="184">
        <v>14402.494008245298</v>
      </c>
      <c r="T28" s="184">
        <v>14477.861768060051</v>
      </c>
      <c r="U28" s="184">
        <v>14619.591129827108</v>
      </c>
      <c r="V28" s="184">
        <v>14685.12789246737</v>
      </c>
      <c r="W28" s="184">
        <v>14109.763969044454</v>
      </c>
      <c r="X28" s="184">
        <v>14735.581783015239</v>
      </c>
      <c r="Y28" s="184">
        <v>15093.465117066098</v>
      </c>
      <c r="Z28" s="189"/>
      <c r="AA28" s="189"/>
      <c r="AB28" s="186">
        <f t="shared" si="0"/>
        <v>13698.335403636223</v>
      </c>
      <c r="AC28" s="186">
        <f t="shared" si="1"/>
        <v>14648.705978284055</v>
      </c>
      <c r="AD28" s="187">
        <f t="shared" si="2"/>
        <v>14173.52069096014</v>
      </c>
    </row>
    <row r="29" spans="2:30" x14ac:dyDescent="0.25">
      <c r="B29" s="142" t="s">
        <v>238</v>
      </c>
      <c r="C29" s="190">
        <v>68865.787299849602</v>
      </c>
      <c r="D29" s="184">
        <v>69338.920719178263</v>
      </c>
      <c r="E29" s="184">
        <v>70631.873678212854</v>
      </c>
      <c r="F29" s="184">
        <v>71331.752727535859</v>
      </c>
      <c r="G29" s="184">
        <v>70415.424154102293</v>
      </c>
      <c r="H29" s="184">
        <v>69482.383801827178</v>
      </c>
      <c r="I29" s="184">
        <v>71352.885788417218</v>
      </c>
      <c r="J29" s="184">
        <v>70342.409304752669</v>
      </c>
      <c r="K29" s="184">
        <v>67934.064084873127</v>
      </c>
      <c r="L29" s="184">
        <v>65753.405701453477</v>
      </c>
      <c r="M29" s="184">
        <v>66484.241540615083</v>
      </c>
      <c r="N29" s="184">
        <v>68037.522979010319</v>
      </c>
      <c r="O29" s="184">
        <v>67792.754626051712</v>
      </c>
      <c r="P29" s="184">
        <v>65534.683160273416</v>
      </c>
      <c r="Q29" s="184">
        <v>63131.186248061989</v>
      </c>
      <c r="R29" s="184">
        <v>62170.087023220134</v>
      </c>
      <c r="S29" s="184">
        <v>59980.988745408555</v>
      </c>
      <c r="T29" s="184">
        <v>60173.051133601315</v>
      </c>
      <c r="U29" s="184">
        <v>59650.231527303462</v>
      </c>
      <c r="V29" s="184">
        <v>61424.364313268823</v>
      </c>
      <c r="W29" s="184">
        <v>61603.550803618637</v>
      </c>
      <c r="X29" s="184">
        <v>60127.023688627145</v>
      </c>
      <c r="Y29" s="184">
        <v>58669.900768184052</v>
      </c>
      <c r="Z29" s="189"/>
      <c r="AA29" s="189"/>
      <c r="AB29" s="186">
        <f t="shared" si="0"/>
        <v>67152.967928691374</v>
      </c>
      <c r="AC29" s="186">
        <f t="shared" si="1"/>
        <v>60295.014220200435</v>
      </c>
      <c r="AD29" s="187">
        <f t="shared" si="2"/>
        <v>63723.991074445905</v>
      </c>
    </row>
    <row r="30" spans="2:30" x14ac:dyDescent="0.25">
      <c r="B30" s="142" t="s">
        <v>203</v>
      </c>
      <c r="C30" s="190">
        <v>10503.632762061405</v>
      </c>
      <c r="D30" s="184">
        <v>11124.519258314378</v>
      </c>
      <c r="E30" s="184">
        <v>12036.197586378825</v>
      </c>
      <c r="F30" s="184">
        <v>12767.283736468406</v>
      </c>
      <c r="G30" s="184">
        <v>13701.517662062364</v>
      </c>
      <c r="H30" s="184">
        <v>14779.210564311894</v>
      </c>
      <c r="I30" s="184">
        <v>15904.920809358111</v>
      </c>
      <c r="J30" s="184">
        <v>17078.388543526115</v>
      </c>
      <c r="K30" s="184">
        <v>18250.562153143132</v>
      </c>
      <c r="L30" s="184">
        <v>17767.535299668216</v>
      </c>
      <c r="M30" s="184">
        <v>18160.629769844531</v>
      </c>
      <c r="N30" s="184">
        <v>18661.502077153196</v>
      </c>
      <c r="O30" s="184">
        <v>18911.60672077032</v>
      </c>
      <c r="P30" s="184">
        <v>18911.14842060252</v>
      </c>
      <c r="Q30" s="184">
        <v>19202.831689477152</v>
      </c>
      <c r="R30" s="184">
        <v>19988.248184250744</v>
      </c>
      <c r="S30" s="184">
        <v>20740.819431249271</v>
      </c>
      <c r="T30" s="184">
        <v>21469.970889311611</v>
      </c>
      <c r="U30" s="184">
        <v>22206.156990416999</v>
      </c>
      <c r="V30" s="184">
        <v>23266.069315280343</v>
      </c>
      <c r="W30" s="184">
        <v>22479.582939657375</v>
      </c>
      <c r="X30" s="184">
        <v>24393.775534638502</v>
      </c>
      <c r="Y30" s="184">
        <v>26823.020770777417</v>
      </c>
      <c r="Z30" s="189"/>
      <c r="AA30" s="189"/>
      <c r="AB30" s="186">
        <f t="shared" si="0"/>
        <v>16664.473642108456</v>
      </c>
      <c r="AC30" s="186">
        <f t="shared" si="1"/>
        <v>23833.721110154129</v>
      </c>
      <c r="AD30" s="187">
        <f t="shared" si="2"/>
        <v>20249.097376131293</v>
      </c>
    </row>
    <row r="31" spans="2:30" x14ac:dyDescent="0.25">
      <c r="B31" s="142" t="s">
        <v>73</v>
      </c>
      <c r="C31" s="190">
        <v>1266.7448166380671</v>
      </c>
      <c r="D31" s="184">
        <v>1310.0722119769589</v>
      </c>
      <c r="E31" s="184">
        <v>1325.7034296915485</v>
      </c>
      <c r="F31" s="184">
        <v>1385.4550482843376</v>
      </c>
      <c r="G31" s="184">
        <v>1402.7843716247316</v>
      </c>
      <c r="H31" s="184">
        <v>1477.039822099292</v>
      </c>
      <c r="I31" s="184">
        <v>1521.154454277015</v>
      </c>
      <c r="J31" s="184">
        <v>1536.3858137954969</v>
      </c>
      <c r="K31" s="184">
        <v>1578.3458260377352</v>
      </c>
      <c r="L31" s="184">
        <v>1578.1489389018573</v>
      </c>
      <c r="M31" s="184">
        <v>1661.8720214076268</v>
      </c>
      <c r="N31" s="184">
        <v>1720.0825222873286</v>
      </c>
      <c r="O31" s="184">
        <v>1776.3909974557596</v>
      </c>
      <c r="P31" s="184">
        <v>1823.5949524836692</v>
      </c>
      <c r="Q31" s="184">
        <v>1846.6451267669665</v>
      </c>
      <c r="R31" s="184">
        <v>1862.8547118619663</v>
      </c>
      <c r="S31" s="184">
        <v>1916.7563817823971</v>
      </c>
      <c r="T31" s="184">
        <v>1978.1550116137641</v>
      </c>
      <c r="U31" s="184">
        <v>2051.2184306082413</v>
      </c>
      <c r="V31" s="184">
        <v>2110.0623111907357</v>
      </c>
      <c r="W31" s="184">
        <v>2093.7336472986876</v>
      </c>
      <c r="X31" s="184">
        <v>2179.7890386663857</v>
      </c>
      <c r="Y31" s="184">
        <v>2156.1255281789508</v>
      </c>
      <c r="Z31" s="189"/>
      <c r="AA31" s="189"/>
      <c r="AB31" s="186">
        <f t="shared" si="0"/>
        <v>1609.3436921659179</v>
      </c>
      <c r="AC31" s="186">
        <f t="shared" si="1"/>
        <v>2118.1857911886004</v>
      </c>
      <c r="AD31" s="187">
        <f t="shared" si="2"/>
        <v>1863.7647416772593</v>
      </c>
    </row>
    <row r="32" spans="2:30" x14ac:dyDescent="0.25">
      <c r="B32" s="142" t="s">
        <v>71</v>
      </c>
      <c r="C32" s="190">
        <v>837.34841145109499</v>
      </c>
      <c r="D32" s="184">
        <v>833.67087874237927</v>
      </c>
      <c r="E32" s="184">
        <v>846.74729518459594</v>
      </c>
      <c r="F32" s="184">
        <v>810.55233524198434</v>
      </c>
      <c r="G32" s="184">
        <v>818.74606327076901</v>
      </c>
      <c r="H32" s="184">
        <v>796.10871307382627</v>
      </c>
      <c r="I32" s="184">
        <v>809.69601065269876</v>
      </c>
      <c r="J32" s="184">
        <v>807.44748064358043</v>
      </c>
      <c r="K32" s="184">
        <v>812.59216977687788</v>
      </c>
      <c r="L32" s="184">
        <v>801.80342736217085</v>
      </c>
      <c r="M32" s="184">
        <v>804.3549408041938</v>
      </c>
      <c r="N32" s="184">
        <v>807.66495758429983</v>
      </c>
      <c r="O32" s="184">
        <v>814.32077076854</v>
      </c>
      <c r="P32" s="184">
        <v>824.61052260755309</v>
      </c>
      <c r="Q32" s="184">
        <v>831.29483860372613</v>
      </c>
      <c r="R32" s="184">
        <v>781.57928725715226</v>
      </c>
      <c r="S32" s="184">
        <v>764.33660219415185</v>
      </c>
      <c r="T32" s="184">
        <v>750.78761627097697</v>
      </c>
      <c r="U32" s="184">
        <v>740.44822253128439</v>
      </c>
      <c r="V32" s="184">
        <v>729.65846262042612</v>
      </c>
      <c r="W32" s="184">
        <v>711.35526342316905</v>
      </c>
      <c r="X32" s="184">
        <v>714.06671237755381</v>
      </c>
      <c r="Y32" s="184">
        <v>708.17831727719147</v>
      </c>
      <c r="Z32" s="189"/>
      <c r="AA32" s="189"/>
      <c r="AB32" s="186">
        <f t="shared" si="0"/>
        <v>808.53679563836488</v>
      </c>
      <c r="AC32" s="186">
        <f t="shared" si="1"/>
        <v>720.74139564592497</v>
      </c>
      <c r="AD32" s="187">
        <f t="shared" si="2"/>
        <v>764.63909564214487</v>
      </c>
    </row>
    <row r="33" spans="2:30" x14ac:dyDescent="0.25">
      <c r="B33" s="142" t="s">
        <v>83</v>
      </c>
      <c r="C33" s="190">
        <v>1486.1071138750738</v>
      </c>
      <c r="D33" s="184">
        <v>1578.6277008441907</v>
      </c>
      <c r="E33" s="184">
        <v>1652.5381317394238</v>
      </c>
      <c r="F33" s="184">
        <v>1761.4211024485896</v>
      </c>
      <c r="G33" s="184">
        <v>1909.4184560960034</v>
      </c>
      <c r="H33" s="184">
        <v>2124.83745733056</v>
      </c>
      <c r="I33" s="184">
        <v>2313.3303319564047</v>
      </c>
      <c r="J33" s="184">
        <v>2505.5203494616176</v>
      </c>
      <c r="K33" s="184">
        <v>2629.2590578002278</v>
      </c>
      <c r="L33" s="184">
        <v>2592.1554610004891</v>
      </c>
      <c r="M33" s="184">
        <v>2706.9918156240838</v>
      </c>
      <c r="N33" s="184">
        <v>2856.5307862791565</v>
      </c>
      <c r="O33" s="184">
        <v>3021.3322193753925</v>
      </c>
      <c r="P33" s="184">
        <v>3197.5321003696276</v>
      </c>
      <c r="Q33" s="184">
        <v>3378.364590513128</v>
      </c>
      <c r="R33" s="184">
        <v>3565.245067071085</v>
      </c>
      <c r="S33" s="184">
        <v>3761.9113376767532</v>
      </c>
      <c r="T33" s="184">
        <v>3972.724163927945</v>
      </c>
      <c r="U33" s="184">
        <v>4217.6217909622574</v>
      </c>
      <c r="V33" s="184">
        <v>4464.294449691407</v>
      </c>
      <c r="W33" s="184">
        <v>4276.1845389917808</v>
      </c>
      <c r="X33" s="184">
        <v>4354.5652062820318</v>
      </c>
      <c r="Y33" s="184">
        <v>4530.5316752292165</v>
      </c>
      <c r="Z33" s="189"/>
      <c r="AA33" s="189"/>
      <c r="AB33" s="186">
        <f t="shared" si="0"/>
        <v>2611.8804024105416</v>
      </c>
      <c r="AC33" s="186">
        <f t="shared" si="1"/>
        <v>4368.6395322313383</v>
      </c>
      <c r="AD33" s="187">
        <f t="shared" si="2"/>
        <v>3490.2599673209397</v>
      </c>
    </row>
    <row r="34" spans="2:30" x14ac:dyDescent="0.25">
      <c r="B34" s="142" t="s">
        <v>108</v>
      </c>
      <c r="C34" s="190">
        <v>2937.9918727385102</v>
      </c>
      <c r="D34" s="184">
        <v>2985.5779058305766</v>
      </c>
      <c r="E34" s="184">
        <v>3036.7677022679918</v>
      </c>
      <c r="F34" s="184">
        <v>3116.1528201253568</v>
      </c>
      <c r="G34" s="184">
        <v>3245.4958926852873</v>
      </c>
      <c r="H34" s="184">
        <v>3228.3611605909114</v>
      </c>
      <c r="I34" s="184">
        <v>3261.4516554282209</v>
      </c>
      <c r="J34" s="184">
        <v>3309.2822952258316</v>
      </c>
      <c r="K34" s="184">
        <v>3308.3199079280271</v>
      </c>
      <c r="L34" s="184">
        <v>3298.4074519732694</v>
      </c>
      <c r="M34" s="184">
        <v>3298.6245792748477</v>
      </c>
      <c r="N34" s="184">
        <v>3314.8982341616734</v>
      </c>
      <c r="O34" s="184">
        <v>3371.9755326308068</v>
      </c>
      <c r="P34" s="184">
        <v>3442.2006267927195</v>
      </c>
      <c r="Q34" s="184">
        <v>3530.2831910642481</v>
      </c>
      <c r="R34" s="184">
        <v>3614.7557160849083</v>
      </c>
      <c r="S34" s="184">
        <v>3667.3226747556064</v>
      </c>
      <c r="T34" s="184">
        <v>3691.0947236525194</v>
      </c>
      <c r="U34" s="184">
        <v>3732.5012476744359</v>
      </c>
      <c r="V34" s="184">
        <v>3756.5095616586918</v>
      </c>
      <c r="W34" s="184">
        <v>3665.5105811133776</v>
      </c>
      <c r="X34" s="184">
        <v>3700.4642891129806</v>
      </c>
      <c r="Y34" s="184">
        <v>3733.232719678238</v>
      </c>
      <c r="Z34" s="189"/>
      <c r="AA34" s="189"/>
      <c r="AB34" s="186">
        <f t="shared" si="0"/>
        <v>3314.3868857339617</v>
      </c>
      <c r="AC34" s="186">
        <f t="shared" si="1"/>
        <v>3717.6436798475452</v>
      </c>
      <c r="AD34" s="187">
        <f t="shared" si="2"/>
        <v>3516.0152827907532</v>
      </c>
    </row>
    <row r="35" spans="2:30" x14ac:dyDescent="0.25">
      <c r="B35" s="142" t="s">
        <v>240</v>
      </c>
      <c r="C35" s="190">
        <v>41338.647017914205</v>
      </c>
      <c r="D35" s="184">
        <v>41623.950340904899</v>
      </c>
      <c r="E35" s="184">
        <v>42416.408752576244</v>
      </c>
      <c r="F35" s="184">
        <v>42793.079252630756</v>
      </c>
      <c r="G35" s="184">
        <v>43704.413908953749</v>
      </c>
      <c r="H35" s="184">
        <v>44680.796488969318</v>
      </c>
      <c r="I35" s="184">
        <v>45396.839658025172</v>
      </c>
      <c r="J35" s="184">
        <v>45889.562129153688</v>
      </c>
      <c r="K35" s="184">
        <v>45851.201928281283</v>
      </c>
      <c r="L35" s="184">
        <v>44004.314101953772</v>
      </c>
      <c r="M35" s="184">
        <v>44862.419495829279</v>
      </c>
      <c r="N35" s="184">
        <v>45823.164240388316</v>
      </c>
      <c r="O35" s="184">
        <v>46126.513885900211</v>
      </c>
      <c r="P35" s="184">
        <v>46704.762235567709</v>
      </c>
      <c r="Q35" s="184">
        <v>47564.609109622048</v>
      </c>
      <c r="R35" s="184">
        <v>47522.140667315143</v>
      </c>
      <c r="S35" s="184">
        <v>47457.585345724372</v>
      </c>
      <c r="T35" s="184">
        <v>48317.17458351508</v>
      </c>
      <c r="U35" s="184">
        <v>48962.48151089227</v>
      </c>
      <c r="V35" s="184">
        <v>49175.677050069593</v>
      </c>
      <c r="W35" s="184">
        <v>46181.757554575641</v>
      </c>
      <c r="X35" s="184">
        <v>48218.038315767983</v>
      </c>
      <c r="Y35" s="184">
        <v>48954.805350879396</v>
      </c>
      <c r="Z35" s="189"/>
      <c r="AA35" s="189"/>
      <c r="AB35" s="186">
        <f t="shared" si="0"/>
        <v>45115.42128573473</v>
      </c>
      <c r="AC35" s="186">
        <f t="shared" si="1"/>
        <v>48298.551956436982</v>
      </c>
      <c r="AD35" s="187">
        <f t="shared" si="2"/>
        <v>46706.98662108586</v>
      </c>
    </row>
    <row r="36" spans="2:30" x14ac:dyDescent="0.25">
      <c r="B36" s="142" t="s">
        <v>100</v>
      </c>
      <c r="C36" s="190">
        <v>4255.7456966004656</v>
      </c>
      <c r="D36" s="184">
        <v>4278.7578299135266</v>
      </c>
      <c r="E36" s="184">
        <v>4434.2183532438903</v>
      </c>
      <c r="F36" s="184">
        <v>4553.4153272169588</v>
      </c>
      <c r="G36" s="184">
        <v>4950.7631119111966</v>
      </c>
      <c r="H36" s="184">
        <v>5225.92171172296</v>
      </c>
      <c r="I36" s="184">
        <v>5574.632262712953</v>
      </c>
      <c r="J36" s="184">
        <v>6345.9414429065191</v>
      </c>
      <c r="K36" s="184">
        <v>6718.056380166021</v>
      </c>
      <c r="L36" s="184">
        <v>6549.0054280469803</v>
      </c>
      <c r="M36" s="184">
        <v>6597.9493836017446</v>
      </c>
      <c r="N36" s="184">
        <v>6774.8937419546273</v>
      </c>
      <c r="O36" s="184">
        <v>6766.9429310797887</v>
      </c>
      <c r="P36" s="184">
        <v>6733.0887958757794</v>
      </c>
      <c r="Q36" s="184">
        <v>6703.8123564667158</v>
      </c>
      <c r="R36" s="184">
        <v>6691.9314316090286</v>
      </c>
      <c r="S36" s="184">
        <v>6900.5610092195902</v>
      </c>
      <c r="T36" s="184">
        <v>7130.8541521819207</v>
      </c>
      <c r="U36" s="184">
        <v>7314.3012831594324</v>
      </c>
      <c r="V36" s="184">
        <v>7793.311789294281</v>
      </c>
      <c r="W36" s="184">
        <v>6228.4286108944743</v>
      </c>
      <c r="X36" s="184">
        <v>6592.855522109262</v>
      </c>
      <c r="Y36" s="184">
        <v>7692.3753912217644</v>
      </c>
      <c r="Z36" s="189"/>
      <c r="AA36" s="189"/>
      <c r="AB36" s="186">
        <f t="shared" si="0"/>
        <v>5954.805074801704</v>
      </c>
      <c r="AC36" s="186">
        <f t="shared" si="1"/>
        <v>7124.2545193358428</v>
      </c>
      <c r="AD36" s="187">
        <f t="shared" si="2"/>
        <v>6539.5297970687734</v>
      </c>
    </row>
    <row r="37" spans="2:30" x14ac:dyDescent="0.25">
      <c r="B37" s="142" t="s">
        <v>75</v>
      </c>
      <c r="C37" s="190">
        <v>1007.2478344294059</v>
      </c>
      <c r="D37" s="184">
        <v>1028.7914078518579</v>
      </c>
      <c r="E37" s="184">
        <v>1042.7086445440914</v>
      </c>
      <c r="F37" s="184">
        <v>962.86483675181967</v>
      </c>
      <c r="G37" s="184">
        <v>998.68909966164665</v>
      </c>
      <c r="H37" s="184">
        <v>985.32481596555908</v>
      </c>
      <c r="I37" s="184">
        <v>1011.7775095286817</v>
      </c>
      <c r="J37" s="184">
        <v>1038.7501326467575</v>
      </c>
      <c r="K37" s="184">
        <v>1038.3352861775802</v>
      </c>
      <c r="L37" s="184">
        <v>1103.4637660211986</v>
      </c>
      <c r="M37" s="184">
        <v>1130.8957080808073</v>
      </c>
      <c r="N37" s="184">
        <v>1160.4147414355218</v>
      </c>
      <c r="O37" s="184">
        <v>1208.5157704992548</v>
      </c>
      <c r="P37" s="184">
        <v>764.05150024664533</v>
      </c>
      <c r="Q37" s="184">
        <v>765.25955398335668</v>
      </c>
      <c r="R37" s="184">
        <v>795.03701867803295</v>
      </c>
      <c r="S37" s="184">
        <v>818.3959952764053</v>
      </c>
      <c r="T37" s="184">
        <v>839.60000945213528</v>
      </c>
      <c r="U37" s="184">
        <v>854.64749130494909</v>
      </c>
      <c r="V37" s="184">
        <v>861.76678875587277</v>
      </c>
      <c r="W37" s="184">
        <v>847.76501242058339</v>
      </c>
      <c r="X37" s="184">
        <v>837.50468572537579</v>
      </c>
      <c r="Y37" s="184">
        <v>819.19234307717772</v>
      </c>
      <c r="Z37" s="189"/>
      <c r="AA37" s="189"/>
      <c r="AB37" s="186">
        <f t="shared" si="0"/>
        <v>983.34020173504223</v>
      </c>
      <c r="AC37" s="186">
        <f t="shared" si="1"/>
        <v>844.17526425679171</v>
      </c>
      <c r="AD37" s="187">
        <f t="shared" si="2"/>
        <v>913.75773299591697</v>
      </c>
    </row>
    <row r="38" spans="2:30" x14ac:dyDescent="0.25">
      <c r="B38" s="142" t="s">
        <v>67</v>
      </c>
      <c r="C38" s="190">
        <v>907.83351362067617</v>
      </c>
      <c r="D38" s="184">
        <v>980.4697626109089</v>
      </c>
      <c r="E38" s="184">
        <v>1027.6699852189529</v>
      </c>
      <c r="F38" s="184">
        <v>1133.0654673489505</v>
      </c>
      <c r="G38" s="184">
        <v>1448.4099900066012</v>
      </c>
      <c r="H38" s="184">
        <v>1632.9542335051526</v>
      </c>
      <c r="I38" s="184">
        <v>1586.3641051888826</v>
      </c>
      <c r="J38" s="184">
        <v>1583.7002275858745</v>
      </c>
      <c r="K38" s="184">
        <v>1576.765197281449</v>
      </c>
      <c r="L38" s="184">
        <v>1586.4544401688188</v>
      </c>
      <c r="M38" s="184">
        <v>1741.0539976033035</v>
      </c>
      <c r="N38" s="184">
        <v>1682.6577462155776</v>
      </c>
      <c r="O38" s="184">
        <v>1769.3249204559097</v>
      </c>
      <c r="P38" s="184">
        <v>1804.8231325982065</v>
      </c>
      <c r="Q38" s="184">
        <v>1861.6929035835979</v>
      </c>
      <c r="R38" s="184">
        <v>1853.2593645620354</v>
      </c>
      <c r="S38" s="184">
        <v>1683.4780884835823</v>
      </c>
      <c r="T38" s="184">
        <v>1579.760600476314</v>
      </c>
      <c r="U38" s="184">
        <v>1563.5439331454977</v>
      </c>
      <c r="V38" s="184">
        <v>1561.9966725692811</v>
      </c>
      <c r="W38" s="184">
        <v>1489.186712179657</v>
      </c>
      <c r="X38" s="184">
        <v>1425.4945124539749</v>
      </c>
      <c r="Y38" s="184">
        <v>1412.6707184812685</v>
      </c>
      <c r="Z38" s="189"/>
      <c r="AA38" s="189"/>
      <c r="AB38" s="186">
        <f t="shared" ref="AB38:AB69" si="3">SUM(C38:T38)/18</f>
        <v>1524.4298709174884</v>
      </c>
      <c r="AC38" s="186">
        <f t="shared" ref="AC38:AC69" si="4">SUM(U38:Y38)/5</f>
        <v>1490.5785097659359</v>
      </c>
      <c r="AD38" s="187">
        <f t="shared" ref="AD38:AD69" si="5">SUM(AB38:AC38)/2</f>
        <v>1507.5041903417123</v>
      </c>
    </row>
    <row r="39" spans="2:30" x14ac:dyDescent="0.25">
      <c r="B39" s="142" t="s">
        <v>165</v>
      </c>
      <c r="C39" s="190">
        <v>15415.754285376626</v>
      </c>
      <c r="D39" s="184">
        <v>15725.60115943557</v>
      </c>
      <c r="E39" s="184">
        <v>16053.6546085706</v>
      </c>
      <c r="F39" s="184">
        <v>16636.653746351622</v>
      </c>
      <c r="G39" s="184">
        <v>17571.024797895006</v>
      </c>
      <c r="H39" s="184">
        <v>18415.754989593352</v>
      </c>
      <c r="I39" s="184">
        <v>19339.487624584952</v>
      </c>
      <c r="J39" s="184">
        <v>20140.529650446297</v>
      </c>
      <c r="K39" s="184">
        <v>20695.562560621725</v>
      </c>
      <c r="L39" s="184">
        <v>20255.098783644393</v>
      </c>
      <c r="M39" s="184">
        <v>21225.103856623708</v>
      </c>
      <c r="N39" s="184">
        <v>22323.723084724817</v>
      </c>
      <c r="O39" s="184">
        <v>23467.978726164849</v>
      </c>
      <c r="P39" s="184">
        <v>24011.591013561327</v>
      </c>
      <c r="Q39" s="184">
        <v>24197.183280079444</v>
      </c>
      <c r="R39" s="184">
        <v>24464.745662455338</v>
      </c>
      <c r="S39" s="184">
        <v>24599.374633038791</v>
      </c>
      <c r="T39" s="184">
        <v>24546.912420860357</v>
      </c>
      <c r="U39" s="184">
        <v>25071.990069194206</v>
      </c>
      <c r="V39" s="184">
        <v>24809.860973599447</v>
      </c>
      <c r="W39" s="184">
        <v>22970.550435184301</v>
      </c>
      <c r="X39" s="184">
        <v>25412.752072566491</v>
      </c>
      <c r="Y39" s="184">
        <v>25886.121355785941</v>
      </c>
      <c r="Z39" s="189"/>
      <c r="AA39" s="189"/>
      <c r="AB39" s="186">
        <f t="shared" si="3"/>
        <v>20504.763049112709</v>
      </c>
      <c r="AC39" s="186">
        <f t="shared" si="4"/>
        <v>24830.25498126608</v>
      </c>
      <c r="AD39" s="187">
        <f t="shared" si="5"/>
        <v>22667.509015189396</v>
      </c>
    </row>
    <row r="40" spans="2:30" x14ac:dyDescent="0.25">
      <c r="B40" s="142" t="s">
        <v>159</v>
      </c>
      <c r="C40" s="190">
        <v>3451.679230928577</v>
      </c>
      <c r="D40" s="184">
        <v>3712.3381323406938</v>
      </c>
      <c r="E40" s="184">
        <v>4024.3556966354936</v>
      </c>
      <c r="F40" s="184">
        <v>4400.8251834121202</v>
      </c>
      <c r="G40" s="184">
        <v>4817.2118445275837</v>
      </c>
      <c r="H40" s="184">
        <v>5334.6466393818046</v>
      </c>
      <c r="I40" s="184">
        <v>5979.7817118252742</v>
      </c>
      <c r="J40" s="184">
        <v>6795.1740123799109</v>
      </c>
      <c r="K40" s="184">
        <v>7412.8743634920402</v>
      </c>
      <c r="L40" s="184">
        <v>8069.3546383775638</v>
      </c>
      <c r="M40" s="184">
        <v>8884.5880312260542</v>
      </c>
      <c r="N40" s="184">
        <v>9680.0976996166246</v>
      </c>
      <c r="O40" s="184">
        <v>10370.726571679093</v>
      </c>
      <c r="P40" s="184">
        <v>11101.938929993426</v>
      </c>
      <c r="Q40" s="184">
        <v>11851.40421757962</v>
      </c>
      <c r="R40" s="184">
        <v>12612.351651241795</v>
      </c>
      <c r="S40" s="184">
        <v>13399.137320274394</v>
      </c>
      <c r="T40" s="184">
        <v>14243.532610849123</v>
      </c>
      <c r="U40" s="184">
        <v>15133.995618232722</v>
      </c>
      <c r="V40" s="184">
        <v>15977.763827987557</v>
      </c>
      <c r="W40" s="184">
        <v>16296.609378967843</v>
      </c>
      <c r="X40" s="184">
        <v>17657.495180866568</v>
      </c>
      <c r="Y40" s="184">
        <v>18187.978737053687</v>
      </c>
      <c r="Z40" s="189"/>
      <c r="AA40" s="189"/>
      <c r="AB40" s="186">
        <f t="shared" si="3"/>
        <v>8119.0010269867325</v>
      </c>
      <c r="AC40" s="186">
        <f t="shared" si="4"/>
        <v>16650.768548621672</v>
      </c>
      <c r="AD40" s="187">
        <f t="shared" si="5"/>
        <v>12384.884787804203</v>
      </c>
    </row>
    <row r="41" spans="2:30" x14ac:dyDescent="0.25">
      <c r="B41" s="142" t="s">
        <v>146</v>
      </c>
      <c r="C41" s="190">
        <v>9138.3189151308598</v>
      </c>
      <c r="D41" s="184">
        <v>9146.4048517545016</v>
      </c>
      <c r="E41" s="184">
        <v>9232.627394983263</v>
      </c>
      <c r="F41" s="184">
        <v>9453.3285557798081</v>
      </c>
      <c r="G41" s="184">
        <v>9816.277588307561</v>
      </c>
      <c r="H41" s="184">
        <v>10150.707922239322</v>
      </c>
      <c r="I41" s="184">
        <v>10692.727652918311</v>
      </c>
      <c r="J41" s="184">
        <v>11272.577979828604</v>
      </c>
      <c r="K41" s="184">
        <v>11507.525825489114</v>
      </c>
      <c r="L41" s="184">
        <v>11507.717112721391</v>
      </c>
      <c r="M41" s="184">
        <v>11890.203077216634</v>
      </c>
      <c r="N41" s="184">
        <v>12578.015626756112</v>
      </c>
      <c r="O41" s="184">
        <v>12934.965751943962</v>
      </c>
      <c r="P41" s="184">
        <v>13465.075043652581</v>
      </c>
      <c r="Q41" s="184">
        <v>13938.231516616233</v>
      </c>
      <c r="R41" s="184">
        <v>14215.688252106822</v>
      </c>
      <c r="S41" s="184">
        <v>14358.168218158835</v>
      </c>
      <c r="T41" s="184">
        <v>14334.914608362222</v>
      </c>
      <c r="U41" s="184">
        <v>14426.434382140787</v>
      </c>
      <c r="V41" s="184">
        <v>14616.135124170616</v>
      </c>
      <c r="W41" s="184">
        <v>13358.298082883701</v>
      </c>
      <c r="X41" s="184">
        <v>14661.213243538057</v>
      </c>
      <c r="Y41" s="184">
        <v>15651.582057921638</v>
      </c>
      <c r="Z41" s="189"/>
      <c r="AA41" s="189"/>
      <c r="AB41" s="186">
        <f t="shared" si="3"/>
        <v>11646.304216331453</v>
      </c>
      <c r="AC41" s="186">
        <f t="shared" si="4"/>
        <v>14542.732578130959</v>
      </c>
      <c r="AD41" s="187">
        <f t="shared" si="5"/>
        <v>13094.518397231206</v>
      </c>
    </row>
    <row r="42" spans="2:30" x14ac:dyDescent="0.25">
      <c r="B42" s="142" t="s">
        <v>84</v>
      </c>
      <c r="C42" s="190">
        <v>2863.1518498392538</v>
      </c>
      <c r="D42" s="184">
        <v>2871.196853295316</v>
      </c>
      <c r="E42" s="184">
        <v>2878.5343592749045</v>
      </c>
      <c r="F42" s="184">
        <v>2881.9607066093076</v>
      </c>
      <c r="G42" s="184">
        <v>2881.5667436228505</v>
      </c>
      <c r="H42" s="184">
        <v>2905.6891826398864</v>
      </c>
      <c r="I42" s="184">
        <v>2923.532300744369</v>
      </c>
      <c r="J42" s="184">
        <v>2888.4466340080826</v>
      </c>
      <c r="K42" s="184">
        <v>2942.9908456034404</v>
      </c>
      <c r="L42" s="184">
        <v>2976.7794541822477</v>
      </c>
      <c r="M42" s="184">
        <v>3025.5173837623724</v>
      </c>
      <c r="N42" s="184">
        <v>3084.8265854417218</v>
      </c>
      <c r="O42" s="184">
        <v>3115.2380326356129</v>
      </c>
      <c r="P42" s="184">
        <v>3185.319697100485</v>
      </c>
      <c r="Q42" s="184">
        <v>3183.1570311200253</v>
      </c>
      <c r="R42" s="184">
        <v>3150.8776237969209</v>
      </c>
      <c r="S42" s="184">
        <v>3185.6296637038781</v>
      </c>
      <c r="T42" s="184">
        <v>3240.179170202859</v>
      </c>
      <c r="U42" s="184">
        <v>3294.8319720657523</v>
      </c>
      <c r="V42" s="184">
        <v>3290.6505267658554</v>
      </c>
      <c r="W42" s="184">
        <v>3222.3740892959781</v>
      </c>
      <c r="X42" s="184">
        <v>3228.5268583001853</v>
      </c>
      <c r="Y42" s="184">
        <v>3245.7686972112538</v>
      </c>
      <c r="Z42" s="189"/>
      <c r="AA42" s="189"/>
      <c r="AB42" s="186">
        <f t="shared" si="3"/>
        <v>3010.2552287546405</v>
      </c>
      <c r="AC42" s="186">
        <f t="shared" si="4"/>
        <v>3256.4304287278051</v>
      </c>
      <c r="AD42" s="187">
        <f t="shared" si="5"/>
        <v>3133.3428287412225</v>
      </c>
    </row>
    <row r="43" spans="2:30" x14ac:dyDescent="0.25">
      <c r="B43" s="142" t="s">
        <v>72</v>
      </c>
      <c r="C43" s="190">
        <v>728.20719690248507</v>
      </c>
      <c r="D43" s="184">
        <v>691.70914515946367</v>
      </c>
      <c r="E43" s="184">
        <v>690.65960751002501</v>
      </c>
      <c r="F43" s="184">
        <v>708.02877112255533</v>
      </c>
      <c r="G43" s="184">
        <v>733.54189699826725</v>
      </c>
      <c r="H43" s="184">
        <v>754.6644432573903</v>
      </c>
      <c r="I43" s="184">
        <v>769.88714463365864</v>
      </c>
      <c r="J43" s="184">
        <v>792.19088494491564</v>
      </c>
      <c r="K43" s="184">
        <v>815.01185698515815</v>
      </c>
      <c r="L43" s="184">
        <v>811.92734518465568</v>
      </c>
      <c r="M43" s="184">
        <v>841.85628715052405</v>
      </c>
      <c r="N43" s="184">
        <v>870.07380558192961</v>
      </c>
      <c r="O43" s="184">
        <v>900.9789904437921</v>
      </c>
      <c r="P43" s="184">
        <v>944.64024746779933</v>
      </c>
      <c r="Q43" s="184">
        <v>999.07213354300632</v>
      </c>
      <c r="R43" s="184">
        <v>1032.5718648828681</v>
      </c>
      <c r="S43" s="184">
        <v>1021.327198358567</v>
      </c>
      <c r="T43" s="184">
        <v>1023.5398331529161</v>
      </c>
      <c r="U43" s="184">
        <v>1048.2464468070621</v>
      </c>
      <c r="V43" s="184">
        <v>1059.8921113671797</v>
      </c>
      <c r="W43" s="184">
        <v>1044.0712138463073</v>
      </c>
      <c r="X43" s="184">
        <v>1073.6432710427355</v>
      </c>
      <c r="Y43" s="184">
        <v>1132.6542327101959</v>
      </c>
      <c r="Z43" s="189"/>
      <c r="AA43" s="189"/>
      <c r="AB43" s="186">
        <f t="shared" si="3"/>
        <v>840.54936962666545</v>
      </c>
      <c r="AC43" s="186">
        <f t="shared" si="4"/>
        <v>1071.7014551546961</v>
      </c>
      <c r="AD43" s="187">
        <f t="shared" si="5"/>
        <v>956.12541239068082</v>
      </c>
    </row>
    <row r="44" spans="2:30" x14ac:dyDescent="0.25">
      <c r="B44" s="142" t="s">
        <v>133</v>
      </c>
      <c r="C44" s="190">
        <v>4390.5630570648173</v>
      </c>
      <c r="D44" s="184">
        <v>4389.3537121175741</v>
      </c>
      <c r="E44" s="184">
        <v>4484.2805853663886</v>
      </c>
      <c r="F44" s="184">
        <v>4397.3305589795655</v>
      </c>
      <c r="G44" s="184">
        <v>4398.2037781400177</v>
      </c>
      <c r="H44" s="184">
        <v>4571.793116655027</v>
      </c>
      <c r="I44" s="184">
        <v>4755.0302147921875</v>
      </c>
      <c r="J44" s="184">
        <v>4280.0246690986933</v>
      </c>
      <c r="K44" s="184">
        <v>4401.6645316140539</v>
      </c>
      <c r="L44" s="184">
        <v>4720.4146745723319</v>
      </c>
      <c r="M44" s="184">
        <v>4977.973114547859</v>
      </c>
      <c r="N44" s="184">
        <v>4925.3769025399151</v>
      </c>
      <c r="O44" s="184">
        <v>5267.0496167340743</v>
      </c>
      <c r="P44" s="184">
        <v>5105.169837897055</v>
      </c>
      <c r="Q44" s="184">
        <v>5319.3872487978851</v>
      </c>
      <c r="R44" s="184">
        <v>5009.4322669125386</v>
      </c>
      <c r="S44" s="184">
        <v>4363.7539249427773</v>
      </c>
      <c r="T44" s="184">
        <v>4073.9260852755547</v>
      </c>
      <c r="U44" s="184">
        <v>3786.4119996175018</v>
      </c>
      <c r="V44" s="184">
        <v>3695.0616935700036</v>
      </c>
      <c r="W44" s="184">
        <v>3384.6543353217503</v>
      </c>
      <c r="X44" s="184">
        <v>3234.3929719276339</v>
      </c>
      <c r="Y44" s="184">
        <v>3210.4035674733468</v>
      </c>
      <c r="Z44" s="189"/>
      <c r="AA44" s="189"/>
      <c r="AB44" s="186">
        <f t="shared" si="3"/>
        <v>4657.2626608915734</v>
      </c>
      <c r="AC44" s="186">
        <f t="shared" si="4"/>
        <v>3462.1849135820471</v>
      </c>
      <c r="AD44" s="187">
        <f t="shared" si="5"/>
        <v>4059.7237872368105</v>
      </c>
    </row>
    <row r="45" spans="2:30" x14ac:dyDescent="0.25">
      <c r="B45" s="142" t="s">
        <v>137</v>
      </c>
      <c r="C45" s="190">
        <v>12570.696086779702</v>
      </c>
      <c r="D45" s="184">
        <v>12771.950769365081</v>
      </c>
      <c r="E45" s="184">
        <v>12986.000683999395</v>
      </c>
      <c r="F45" s="184">
        <v>13333.217257362714</v>
      </c>
      <c r="G45" s="184">
        <v>13713.008348999896</v>
      </c>
      <c r="H45" s="184">
        <v>14049.909396661016</v>
      </c>
      <c r="I45" s="184">
        <v>14864.781420368825</v>
      </c>
      <c r="J45" s="184">
        <v>15861.874578808713</v>
      </c>
      <c r="K45" s="184">
        <v>16385.001000228185</v>
      </c>
      <c r="L45" s="184">
        <v>16024.030061013938</v>
      </c>
      <c r="M45" s="184">
        <v>16667.016520478803</v>
      </c>
      <c r="N45" s="184">
        <v>17186.44844317215</v>
      </c>
      <c r="O45" s="184">
        <v>17809.940563576889</v>
      </c>
      <c r="P45" s="184">
        <v>18044.945006720558</v>
      </c>
      <c r="Q45" s="184">
        <v>18480.65175424534</v>
      </c>
      <c r="R45" s="184">
        <v>18956.191932297879</v>
      </c>
      <c r="S45" s="184">
        <v>19553.598858887057</v>
      </c>
      <c r="T45" s="184">
        <v>20168.220480899698</v>
      </c>
      <c r="U45" s="184">
        <v>20503.276803714725</v>
      </c>
      <c r="V45" s="184">
        <v>20818.061678298985</v>
      </c>
      <c r="W45" s="184">
        <v>19778.386530261319</v>
      </c>
      <c r="X45" s="184">
        <v>21189.695663489412</v>
      </c>
      <c r="Y45" s="184">
        <v>21987.276869641049</v>
      </c>
      <c r="Z45" s="189"/>
      <c r="AA45" s="189"/>
      <c r="AB45" s="186">
        <f t="shared" si="3"/>
        <v>16079.304620214763</v>
      </c>
      <c r="AC45" s="186">
        <f t="shared" si="4"/>
        <v>20855.339509081099</v>
      </c>
      <c r="AD45" s="187">
        <f t="shared" si="5"/>
        <v>18467.322064647931</v>
      </c>
    </row>
    <row r="46" spans="2:30" x14ac:dyDescent="0.25">
      <c r="B46" s="142" t="s">
        <v>104</v>
      </c>
      <c r="C46" s="190">
        <v>4123.8415687352608</v>
      </c>
      <c r="D46" s="184">
        <v>3930.7077865792348</v>
      </c>
      <c r="E46" s="184">
        <v>3728.5874390359722</v>
      </c>
      <c r="F46" s="184">
        <v>3467.5616600637627</v>
      </c>
      <c r="G46" s="184">
        <v>3495.3404221986534</v>
      </c>
      <c r="H46" s="184">
        <v>3451.0102410646309</v>
      </c>
      <c r="I46" s="184">
        <v>3470.6335225231746</v>
      </c>
      <c r="J46" s="184">
        <v>3433.8512057188855</v>
      </c>
      <c r="K46" s="184">
        <v>3522.2340033328132</v>
      </c>
      <c r="L46" s="184">
        <v>3572.6816002293181</v>
      </c>
      <c r="M46" s="184">
        <v>3737.4007316506395</v>
      </c>
      <c r="N46" s="184">
        <v>3464.0470370930225</v>
      </c>
      <c r="O46" s="184">
        <v>3652.1767666298924</v>
      </c>
      <c r="P46" s="184">
        <v>3962.6045982184787</v>
      </c>
      <c r="Q46" s="184">
        <v>4234.7904129396038</v>
      </c>
      <c r="R46" s="184">
        <v>4423.8267971142523</v>
      </c>
      <c r="S46" s="184">
        <v>4620.3491560666498</v>
      </c>
      <c r="T46" s="184">
        <v>4836.0483665488246</v>
      </c>
      <c r="U46" s="184">
        <v>4941.7938110099576</v>
      </c>
      <c r="V46" s="184">
        <v>5132.3415694298055</v>
      </c>
      <c r="W46" s="184">
        <v>5092.1634710325106</v>
      </c>
      <c r="X46" s="184">
        <v>5316.4639005330509</v>
      </c>
      <c r="Y46" s="184">
        <v>5537.3697577025096</v>
      </c>
      <c r="Z46" s="189"/>
      <c r="AA46" s="189"/>
      <c r="AB46" s="186">
        <f t="shared" si="3"/>
        <v>3840.4274064301699</v>
      </c>
      <c r="AC46" s="186">
        <f t="shared" si="4"/>
        <v>5204.0265019415665</v>
      </c>
      <c r="AD46" s="187">
        <f t="shared" si="5"/>
        <v>4522.2269541858677</v>
      </c>
    </row>
    <row r="47" spans="2:30" x14ac:dyDescent="0.25">
      <c r="B47" s="142" t="s">
        <v>175</v>
      </c>
      <c r="C47" s="190">
        <v>18330.928329480554</v>
      </c>
      <c r="D47" s="184">
        <v>19642.910395581115</v>
      </c>
      <c r="E47" s="184">
        <v>20774.486328467021</v>
      </c>
      <c r="F47" s="184">
        <v>21930.647666600784</v>
      </c>
      <c r="G47" s="184">
        <v>22841.556079565606</v>
      </c>
      <c r="H47" s="184">
        <v>23795.078397029858</v>
      </c>
      <c r="I47" s="184">
        <v>24959.462398292548</v>
      </c>
      <c r="J47" s="184">
        <v>26203.406336251697</v>
      </c>
      <c r="K47" s="184">
        <v>26731.138225720522</v>
      </c>
      <c r="L47" s="184">
        <v>24834.317738788042</v>
      </c>
      <c r="M47" s="184">
        <v>24586.103769459663</v>
      </c>
      <c r="N47" s="184">
        <v>24649.76889748931</v>
      </c>
      <c r="O47" s="184">
        <v>24148.71899522988</v>
      </c>
      <c r="P47" s="184">
        <v>24119.730888417816</v>
      </c>
      <c r="Q47" s="184">
        <v>24114.19802252885</v>
      </c>
      <c r="R47" s="184">
        <v>24927.00771388775</v>
      </c>
      <c r="S47" s="184">
        <v>25995.162974376908</v>
      </c>
      <c r="T47" s="184">
        <v>27206.935714080377</v>
      </c>
      <c r="U47" s="184">
        <v>28219.932214603912</v>
      </c>
      <c r="V47" s="184">
        <v>29347.516191766324</v>
      </c>
      <c r="W47" s="184">
        <v>26945.878450492954</v>
      </c>
      <c r="X47" s="184">
        <v>31793.226112243126</v>
      </c>
      <c r="Y47" s="184">
        <v>34025.454873913244</v>
      </c>
      <c r="Z47" s="189"/>
      <c r="AA47" s="189"/>
      <c r="AB47" s="186">
        <f t="shared" si="3"/>
        <v>23877.308826180459</v>
      </c>
      <c r="AC47" s="186">
        <f t="shared" si="4"/>
        <v>30066.401568603913</v>
      </c>
      <c r="AD47" s="187">
        <f t="shared" si="5"/>
        <v>26971.855197392186</v>
      </c>
    </row>
    <row r="48" spans="2:30" x14ac:dyDescent="0.25">
      <c r="B48" s="142" t="s">
        <v>158</v>
      </c>
      <c r="C48" s="188">
        <f t="shared" ref="C48:R48" si="6">D48*C6/D6</f>
        <v>8673.3770892659522</v>
      </c>
      <c r="D48" s="188">
        <f t="shared" si="6"/>
        <v>8756.8911500112899</v>
      </c>
      <c r="E48" s="188">
        <f t="shared" si="6"/>
        <v>8876.0824463983899</v>
      </c>
      <c r="F48" s="188">
        <f t="shared" si="6"/>
        <v>9087.1850229581469</v>
      </c>
      <c r="G48" s="188">
        <f t="shared" si="6"/>
        <v>9427.9091355380988</v>
      </c>
      <c r="H48" s="188">
        <f t="shared" si="6"/>
        <v>9731.5941429968843</v>
      </c>
      <c r="I48" s="188">
        <f t="shared" si="6"/>
        <v>10099.241312147531</v>
      </c>
      <c r="J48" s="188">
        <f t="shared" si="6"/>
        <v>10485.616706310891</v>
      </c>
      <c r="K48" s="188">
        <f t="shared" si="6"/>
        <v>10637.357555327008</v>
      </c>
      <c r="L48" s="188">
        <f t="shared" si="6"/>
        <v>10432.172331688691</v>
      </c>
      <c r="M48" s="188">
        <f t="shared" si="6"/>
        <v>10829.331117102536</v>
      </c>
      <c r="N48" s="188">
        <f t="shared" si="6"/>
        <v>11113.667958673392</v>
      </c>
      <c r="O48" s="188">
        <f t="shared" si="6"/>
        <v>11327.769532201628</v>
      </c>
      <c r="P48" s="188">
        <f t="shared" si="6"/>
        <v>11550.307272248256</v>
      </c>
      <c r="Q48" s="188">
        <f t="shared" si="6"/>
        <v>11799.551510961044</v>
      </c>
      <c r="R48" s="188">
        <f t="shared" si="6"/>
        <v>12051.025647863245</v>
      </c>
      <c r="S48" s="184">
        <v>12300</v>
      </c>
      <c r="T48" s="188">
        <f t="shared" ref="T48:Y48" si="7">S48/S6*T6</f>
        <v>12618.50653667515</v>
      </c>
      <c r="U48" s="188">
        <f t="shared" si="7"/>
        <v>12933.613384574996</v>
      </c>
      <c r="V48" s="188">
        <f t="shared" si="7"/>
        <v>13160.620421981486</v>
      </c>
      <c r="W48" s="188">
        <f t="shared" si="7"/>
        <v>12645.019386656832</v>
      </c>
      <c r="X48" s="188">
        <f t="shared" si="7"/>
        <v>13309.249238073622</v>
      </c>
      <c r="Y48" s="188">
        <f t="shared" si="7"/>
        <v>13645.252463525345</v>
      </c>
      <c r="Z48" s="189"/>
      <c r="AA48" s="189"/>
      <c r="AB48" s="186">
        <f t="shared" si="3"/>
        <v>10544.310359353787</v>
      </c>
      <c r="AC48" s="186">
        <f t="shared" si="4"/>
        <v>13138.750978962456</v>
      </c>
      <c r="AD48" s="187">
        <f t="shared" si="5"/>
        <v>11841.530669158121</v>
      </c>
    </row>
    <row r="49" spans="2:30" x14ac:dyDescent="0.25">
      <c r="B49" s="142" t="s">
        <v>200</v>
      </c>
      <c r="C49" s="190">
        <v>32943.90625</v>
      </c>
      <c r="D49" s="184">
        <v>33878.89453125</v>
      </c>
      <c r="E49" s="184">
        <v>34739.77734375</v>
      </c>
      <c r="F49" s="184">
        <v>35220.4453125</v>
      </c>
      <c r="G49" s="184">
        <v>36499.234375</v>
      </c>
      <c r="H49" s="184">
        <v>37723.33203125</v>
      </c>
      <c r="I49" s="184">
        <v>38847.9765625</v>
      </c>
      <c r="J49" s="184">
        <v>39968.39453125</v>
      </c>
      <c r="K49" s="184">
        <v>40398.6796875</v>
      </c>
      <c r="L49" s="184">
        <v>38536.03515625</v>
      </c>
      <c r="M49" s="184">
        <v>38398.5546875</v>
      </c>
      <c r="N49" s="184">
        <v>37587.21484375</v>
      </c>
      <c r="O49" s="184">
        <v>35742.66796875</v>
      </c>
      <c r="P49" s="184">
        <v>33465.828125</v>
      </c>
      <c r="Q49" s="184">
        <v>33235.2578125</v>
      </c>
      <c r="R49" s="184">
        <v>34567.80078125</v>
      </c>
      <c r="S49" s="184">
        <v>36671.55078125</v>
      </c>
      <c r="T49" s="184">
        <v>38415.109375</v>
      </c>
      <c r="U49" s="184">
        <v>40092.67578125</v>
      </c>
      <c r="V49" s="184">
        <v>41739.46484375</v>
      </c>
      <c r="W49" s="184">
        <v>39464.53515625</v>
      </c>
      <c r="X49" s="184">
        <v>41694.2578125</v>
      </c>
      <c r="Y49" s="184">
        <v>43620.125</v>
      </c>
      <c r="Z49" s="189"/>
      <c r="AA49" s="189"/>
      <c r="AB49" s="186">
        <f t="shared" si="3"/>
        <v>36491.147786458336</v>
      </c>
      <c r="AC49" s="186">
        <f t="shared" si="4"/>
        <v>41322.211718749997</v>
      </c>
      <c r="AD49" s="187">
        <f t="shared" si="5"/>
        <v>38906.679752604163</v>
      </c>
    </row>
    <row r="50" spans="2:30" x14ac:dyDescent="0.25">
      <c r="B50" s="142" t="s">
        <v>237</v>
      </c>
      <c r="C50" s="190">
        <v>24976.506318295895</v>
      </c>
      <c r="D50" s="184">
        <v>25833.414669993752</v>
      </c>
      <c r="E50" s="184">
        <v>26289.626138953565</v>
      </c>
      <c r="F50" s="184">
        <v>27239.559444038412</v>
      </c>
      <c r="G50" s="184">
        <v>28542.254817274501</v>
      </c>
      <c r="H50" s="184">
        <v>30384.44664878408</v>
      </c>
      <c r="I50" s="184">
        <v>32352.812966455098</v>
      </c>
      <c r="J50" s="184">
        <v>33956.24598467879</v>
      </c>
      <c r="K50" s="184">
        <v>34580.443346298445</v>
      </c>
      <c r="L50" s="184">
        <v>32782.612349219315</v>
      </c>
      <c r="M50" s="184">
        <v>33483.137594808992</v>
      </c>
      <c r="N50" s="184">
        <v>34002.189775220577</v>
      </c>
      <c r="O50" s="184">
        <v>33688.09983445824</v>
      </c>
      <c r="P50" s="184">
        <v>33661.468416172713</v>
      </c>
      <c r="Q50" s="184">
        <v>34386.704914397749</v>
      </c>
      <c r="R50" s="184">
        <v>36168.418555386095</v>
      </c>
      <c r="S50" s="184">
        <v>37014.959293581596</v>
      </c>
      <c r="T50" s="184">
        <v>38824.887917091924</v>
      </c>
      <c r="U50" s="184">
        <v>39941.285349758873</v>
      </c>
      <c r="V50" s="184">
        <v>40989.726622822294</v>
      </c>
      <c r="W50" s="184">
        <v>38639.979520260065</v>
      </c>
      <c r="X50" s="184">
        <v>40744.337882073982</v>
      </c>
      <c r="Y50" s="184">
        <v>41666.508176312142</v>
      </c>
      <c r="Z50" s="189"/>
      <c r="AA50" s="189"/>
      <c r="AB50" s="186">
        <f t="shared" si="3"/>
        <v>32120.432721394987</v>
      </c>
      <c r="AC50" s="186">
        <f t="shared" si="4"/>
        <v>40396.367510245473</v>
      </c>
      <c r="AD50" s="187">
        <f t="shared" si="5"/>
        <v>36258.40011582023</v>
      </c>
    </row>
    <row r="51" spans="2:30" x14ac:dyDescent="0.25">
      <c r="B51" s="142" t="s">
        <v>233</v>
      </c>
      <c r="C51" s="190">
        <v>48907.011402102682</v>
      </c>
      <c r="D51" s="184">
        <v>49133.223102650547</v>
      </c>
      <c r="E51" s="184">
        <v>49204.899005534535</v>
      </c>
      <c r="F51" s="184">
        <v>49262.644973255577</v>
      </c>
      <c r="G51" s="184">
        <v>50446.541604898455</v>
      </c>
      <c r="H51" s="184">
        <v>51483.273786292957</v>
      </c>
      <c r="I51" s="184">
        <v>53322.288999178309</v>
      </c>
      <c r="J51" s="184">
        <v>53569.028023800762</v>
      </c>
      <c r="K51" s="184">
        <v>52982.531737349302</v>
      </c>
      <c r="L51" s="184">
        <v>50114.050052322731</v>
      </c>
      <c r="M51" s="184">
        <v>50825.412292935805</v>
      </c>
      <c r="N51" s="184">
        <v>51293.20617820022</v>
      </c>
      <c r="O51" s="184">
        <v>51216.309409926049</v>
      </c>
      <c r="P51" s="184">
        <v>51479.266453301723</v>
      </c>
      <c r="Q51" s="184">
        <v>52048.33549278455</v>
      </c>
      <c r="R51" s="184">
        <v>52892.646029024749</v>
      </c>
      <c r="S51" s="184">
        <v>54185.008478770302</v>
      </c>
      <c r="T51" s="184">
        <v>55356.680780178001</v>
      </c>
      <c r="U51" s="184">
        <v>56178.77462998245</v>
      </c>
      <c r="V51" s="184">
        <v>56813.964155463473</v>
      </c>
      <c r="W51" s="184">
        <v>55518.597100915576</v>
      </c>
      <c r="X51" s="184">
        <v>57962.65409438128</v>
      </c>
      <c r="Y51" s="184">
        <v>59704.229682024445</v>
      </c>
      <c r="Z51" s="189"/>
      <c r="AA51" s="189"/>
      <c r="AB51" s="186">
        <f t="shared" si="3"/>
        <v>51540.130989028177</v>
      </c>
      <c r="AC51" s="186">
        <f t="shared" si="4"/>
        <v>57235.643932553437</v>
      </c>
      <c r="AD51" s="187">
        <f t="shared" si="5"/>
        <v>54387.887460790807</v>
      </c>
    </row>
    <row r="52" spans="2:30" x14ac:dyDescent="0.25">
      <c r="B52" s="142" t="s">
        <v>153</v>
      </c>
      <c r="C52" s="188">
        <f t="shared" ref="C52:O52" si="8">D52*C6/D6</f>
        <v>2751.578610420419</v>
      </c>
      <c r="D52" s="188">
        <f t="shared" si="8"/>
        <v>2778.07296214192</v>
      </c>
      <c r="E52" s="188">
        <f t="shared" si="8"/>
        <v>2815.8857100844612</v>
      </c>
      <c r="F52" s="188">
        <f t="shared" si="8"/>
        <v>2882.8567789412896</v>
      </c>
      <c r="G52" s="188">
        <f t="shared" si="8"/>
        <v>2990.9495288102821</v>
      </c>
      <c r="H52" s="188">
        <f t="shared" si="8"/>
        <v>3087.2918372593294</v>
      </c>
      <c r="I52" s="188">
        <f t="shared" si="8"/>
        <v>3203.9257707785459</v>
      </c>
      <c r="J52" s="188">
        <f t="shared" si="8"/>
        <v>3326.5011251337014</v>
      </c>
      <c r="K52" s="188">
        <f t="shared" si="8"/>
        <v>3374.6400299896313</v>
      </c>
      <c r="L52" s="188">
        <f t="shared" si="8"/>
        <v>3309.5462070499784</v>
      </c>
      <c r="M52" s="188">
        <f t="shared" si="8"/>
        <v>3435.5425297784964</v>
      </c>
      <c r="N52" s="188">
        <f t="shared" si="8"/>
        <v>3525.7467447421377</v>
      </c>
      <c r="O52" s="184">
        <f t="shared" si="8"/>
        <v>3593.6692280049406</v>
      </c>
      <c r="P52" s="184">
        <v>3664.2680361994339</v>
      </c>
      <c r="Q52" s="184">
        <v>3854.2699562859761</v>
      </c>
      <c r="R52" s="184">
        <v>4073.6224547994902</v>
      </c>
      <c r="S52" s="184">
        <v>4291.2973762258007</v>
      </c>
      <c r="T52" s="184">
        <v>4451.683846144816</v>
      </c>
      <c r="U52" s="184">
        <v>4589.3783262741563</v>
      </c>
      <c r="V52" s="184">
        <v>4768.1130047072656</v>
      </c>
      <c r="W52" s="184">
        <v>4753.8878860133973</v>
      </c>
      <c r="X52" s="184">
        <v>4912.6715434604757</v>
      </c>
      <c r="Y52" s="184">
        <v>4991.0162439193318</v>
      </c>
      <c r="Z52" s="189"/>
      <c r="AA52" s="189"/>
      <c r="AB52" s="186">
        <f t="shared" si="3"/>
        <v>3411.7415962661476</v>
      </c>
      <c r="AC52" s="186">
        <f t="shared" si="4"/>
        <v>4803.0134008749255</v>
      </c>
      <c r="AD52" s="187">
        <f t="shared" si="5"/>
        <v>4107.3774985705368</v>
      </c>
    </row>
    <row r="53" spans="2:30" x14ac:dyDescent="0.25">
      <c r="B53" s="142" t="s">
        <v>56</v>
      </c>
      <c r="C53" s="190">
        <v>9246.3094162092202</v>
      </c>
      <c r="D53" s="184">
        <v>9333.5704881452966</v>
      </c>
      <c r="E53" s="184">
        <v>9613.3316981766657</v>
      </c>
      <c r="F53" s="184">
        <v>9351.3239511649917</v>
      </c>
      <c r="G53" s="184">
        <v>9460.9129113452655</v>
      </c>
      <c r="H53" s="184">
        <v>10215.499371039197</v>
      </c>
      <c r="I53" s="184">
        <v>11009.275069451707</v>
      </c>
      <c r="J53" s="184">
        <v>11677.254130751631</v>
      </c>
      <c r="K53" s="184">
        <v>11899.227647672091</v>
      </c>
      <c r="L53" s="184">
        <v>11856.047420060064</v>
      </c>
      <c r="M53" s="184">
        <v>12677.017563764161</v>
      </c>
      <c r="N53" s="184">
        <v>12905.288988573009</v>
      </c>
      <c r="O53" s="184">
        <v>13087.948989942659</v>
      </c>
      <c r="P53" s="184">
        <v>13555.511358686739</v>
      </c>
      <c r="Q53" s="184">
        <v>14334.733860884971</v>
      </c>
      <c r="R53" s="184">
        <v>15145.469459290664</v>
      </c>
      <c r="S53" s="184">
        <v>15967.20228092859</v>
      </c>
      <c r="T53" s="184">
        <v>16524.53384205867</v>
      </c>
      <c r="U53" s="184">
        <v>17484.121755925727</v>
      </c>
      <c r="V53" s="184">
        <v>18171.060962765507</v>
      </c>
      <c r="W53" s="184">
        <v>16768.426104425511</v>
      </c>
      <c r="X53" s="184">
        <v>18626.078683118227</v>
      </c>
      <c r="Y53" s="184">
        <v>19338.015112262368</v>
      </c>
      <c r="Z53" s="189"/>
      <c r="AA53" s="189"/>
      <c r="AB53" s="186">
        <f t="shared" si="3"/>
        <v>12103.358802674757</v>
      </c>
      <c r="AC53" s="186">
        <f t="shared" si="4"/>
        <v>18077.540523699467</v>
      </c>
      <c r="AD53" s="187">
        <f t="shared" si="5"/>
        <v>15090.449663187112</v>
      </c>
    </row>
    <row r="54" spans="2:30" x14ac:dyDescent="0.25">
      <c r="B54" s="142" t="s">
        <v>149</v>
      </c>
      <c r="C54" s="190">
        <v>8211.7112541384467</v>
      </c>
      <c r="D54" s="184">
        <v>8395.8326575409519</v>
      </c>
      <c r="E54" s="184">
        <v>8589.2838667312699</v>
      </c>
      <c r="F54" s="184">
        <v>8670.2107397642139</v>
      </c>
      <c r="G54" s="184">
        <v>9220.325409477442</v>
      </c>
      <c r="H54" s="184">
        <v>9542.2249946019601</v>
      </c>
      <c r="I54" s="184">
        <v>9792.4218199121879</v>
      </c>
      <c r="J54" s="184">
        <v>9836.4191046075557</v>
      </c>
      <c r="K54" s="184">
        <v>10284.954265884297</v>
      </c>
      <c r="L54" s="184">
        <v>10170.650937962699</v>
      </c>
      <c r="M54" s="184">
        <v>10355.822659675436</v>
      </c>
      <c r="N54" s="184">
        <v>10988.722108140131</v>
      </c>
      <c r="O54" s="184">
        <v>11424.152329244658</v>
      </c>
      <c r="P54" s="184">
        <v>11806.923835850655</v>
      </c>
      <c r="Q54" s="184">
        <v>12073.810419492816</v>
      </c>
      <c r="R54" s="184">
        <v>11908.215784299024</v>
      </c>
      <c r="S54" s="184">
        <v>11587.825301011211</v>
      </c>
      <c r="T54" s="184">
        <v>11679.430234276857</v>
      </c>
      <c r="U54" s="184">
        <v>11608.41904983673</v>
      </c>
      <c r="V54" s="184">
        <v>11390.216965956924</v>
      </c>
      <c r="W54" s="184">
        <v>10356.974201715828</v>
      </c>
      <c r="X54" s="184">
        <v>10668.758291422186</v>
      </c>
      <c r="Y54" s="184">
        <v>10859.21782911369</v>
      </c>
      <c r="Z54" s="189"/>
      <c r="AA54" s="189"/>
      <c r="AB54" s="186">
        <f t="shared" si="3"/>
        <v>10252.163206811769</v>
      </c>
      <c r="AC54" s="186">
        <f t="shared" si="4"/>
        <v>10976.717267609072</v>
      </c>
      <c r="AD54" s="187">
        <f t="shared" si="5"/>
        <v>10614.44023721042</v>
      </c>
    </row>
    <row r="55" spans="2:30" x14ac:dyDescent="0.25">
      <c r="B55" s="142" t="s">
        <v>147</v>
      </c>
      <c r="C55" s="190">
        <v>7869.2594931027143</v>
      </c>
      <c r="D55" s="184">
        <v>7981.622684201835</v>
      </c>
      <c r="E55" s="184">
        <v>8003.2808190541364</v>
      </c>
      <c r="F55" s="184">
        <v>8088.2164023125179</v>
      </c>
      <c r="G55" s="184">
        <v>8249.8680491860869</v>
      </c>
      <c r="H55" s="184">
        <v>8449.5252202253978</v>
      </c>
      <c r="I55" s="184">
        <v>8853.7612853559331</v>
      </c>
      <c r="J55" s="184">
        <v>9298.0505364755991</v>
      </c>
      <c r="K55" s="184">
        <v>9770.2211980763241</v>
      </c>
      <c r="L55" s="184">
        <v>10028.733304259404</v>
      </c>
      <c r="M55" s="184">
        <v>10333.275566243707</v>
      </c>
      <c r="N55" s="184">
        <v>10286.010196695206</v>
      </c>
      <c r="O55" s="184">
        <v>10279.860421555211</v>
      </c>
      <c r="P55" s="184">
        <v>10264.064157995468</v>
      </c>
      <c r="Q55" s="184">
        <v>10318.650921701314</v>
      </c>
      <c r="R55" s="184">
        <v>10534.882204445499</v>
      </c>
      <c r="S55" s="184">
        <v>10765.828800946527</v>
      </c>
      <c r="T55" s="184">
        <v>10995.005668947884</v>
      </c>
      <c r="U55" s="184">
        <v>11363.318020548822</v>
      </c>
      <c r="V55" s="184">
        <v>11780.962096502779</v>
      </c>
      <c r="W55" s="184">
        <v>11989.599251464588</v>
      </c>
      <c r="X55" s="184">
        <v>12180.451645243606</v>
      </c>
      <c r="Y55" s="184">
        <v>12780.759867658247</v>
      </c>
      <c r="Z55" s="189"/>
      <c r="AA55" s="189"/>
      <c r="AB55" s="186">
        <f t="shared" si="3"/>
        <v>9465.0064961544886</v>
      </c>
      <c r="AC55" s="186">
        <f t="shared" si="4"/>
        <v>12019.018176283611</v>
      </c>
      <c r="AD55" s="187">
        <f t="shared" si="5"/>
        <v>10742.01233621905</v>
      </c>
    </row>
    <row r="56" spans="2:30" x14ac:dyDescent="0.25">
      <c r="B56" s="142" t="s">
        <v>122</v>
      </c>
      <c r="C56" s="190">
        <v>6499.4507208216601</v>
      </c>
      <c r="D56" s="184">
        <v>6524.1962396470308</v>
      </c>
      <c r="E56" s="184">
        <v>6601.2629441187137</v>
      </c>
      <c r="F56" s="184">
        <v>6687.2732791610852</v>
      </c>
      <c r="G56" s="184">
        <v>6736.906702229925</v>
      </c>
      <c r="H56" s="184">
        <v>6916.6936622634757</v>
      </c>
      <c r="I56" s="184">
        <v>7221.4995364543111</v>
      </c>
      <c r="J56" s="184">
        <v>7343.9107156391501</v>
      </c>
      <c r="K56" s="184">
        <v>7470.7513894286631</v>
      </c>
      <c r="L56" s="184">
        <v>7287.1759035555579</v>
      </c>
      <c r="M56" s="184">
        <v>7412.9778111681271</v>
      </c>
      <c r="N56" s="184">
        <v>7665.9480611686658</v>
      </c>
      <c r="O56" s="184">
        <v>7851.7017416721183</v>
      </c>
      <c r="P56" s="184">
        <v>7995.6329062884097</v>
      </c>
      <c r="Q56" s="184">
        <v>8100.9753034936648</v>
      </c>
      <c r="R56" s="184">
        <v>8266.7225831773303</v>
      </c>
      <c r="S56" s="184">
        <v>8450.2508772919173</v>
      </c>
      <c r="T56" s="184">
        <v>8617.9217082452888</v>
      </c>
      <c r="U56" s="184">
        <v>8812.2009474916304</v>
      </c>
      <c r="V56" s="184">
        <v>9023.0265751172974</v>
      </c>
      <c r="W56" s="184">
        <v>8295.6279919935532</v>
      </c>
      <c r="X56" s="184">
        <v>9191.6040492169141</v>
      </c>
      <c r="Y56" s="184">
        <v>9397.5297935883827</v>
      </c>
      <c r="Z56" s="189"/>
      <c r="AA56" s="189"/>
      <c r="AB56" s="186">
        <f t="shared" si="3"/>
        <v>7425.0695603236154</v>
      </c>
      <c r="AC56" s="186">
        <f t="shared" si="4"/>
        <v>8943.9978714815552</v>
      </c>
      <c r="AD56" s="187">
        <f t="shared" si="5"/>
        <v>8184.5337159025858</v>
      </c>
    </row>
    <row r="57" spans="2:30" x14ac:dyDescent="0.25">
      <c r="B57" s="142" t="s">
        <v>151</v>
      </c>
      <c r="C57" s="190">
        <v>9890.8177374015322</v>
      </c>
      <c r="D57" s="184">
        <v>15389.155994440363</v>
      </c>
      <c r="E57" s="184">
        <v>17534.847075505357</v>
      </c>
      <c r="F57" s="184">
        <v>19081.926233119593</v>
      </c>
      <c r="G57" s="184">
        <v>25164.153285584976</v>
      </c>
      <c r="H57" s="184">
        <v>28075.178075681062</v>
      </c>
      <c r="I57" s="184">
        <v>28879.352085104332</v>
      </c>
      <c r="J57" s="184">
        <v>31770.014787869339</v>
      </c>
      <c r="K57" s="184">
        <v>35688.647072047686</v>
      </c>
      <c r="L57" s="184">
        <v>34479.894833044527</v>
      </c>
      <c r="M57" s="184">
        <v>29944.261803254529</v>
      </c>
      <c r="N57" s="184">
        <v>30502.600468832072</v>
      </c>
      <c r="O57" s="184">
        <v>31680.659740138293</v>
      </c>
      <c r="P57" s="184">
        <v>29143.02180178569</v>
      </c>
      <c r="Q57" s="184">
        <v>28106.198388650406</v>
      </c>
      <c r="R57" s="184">
        <v>24563.500604446232</v>
      </c>
      <c r="S57" s="184">
        <v>21566.057048272138</v>
      </c>
      <c r="T57" s="184">
        <v>19617.844705363619</v>
      </c>
      <c r="U57" s="184">
        <v>17764.969629882849</v>
      </c>
      <c r="V57" s="184">
        <v>16240.369810156189</v>
      </c>
      <c r="W57" s="184">
        <v>15132.37997421416</v>
      </c>
      <c r="X57" s="184">
        <v>14637.007349859461</v>
      </c>
      <c r="Y57" s="184">
        <v>14732.917816294108</v>
      </c>
      <c r="Z57" s="189"/>
      <c r="AA57" s="189"/>
      <c r="AB57" s="186">
        <f t="shared" si="3"/>
        <v>25615.451763363431</v>
      </c>
      <c r="AC57" s="186">
        <f t="shared" si="4"/>
        <v>15701.528916081352</v>
      </c>
      <c r="AD57" s="187">
        <f t="shared" si="5"/>
        <v>20658.49033972239</v>
      </c>
    </row>
    <row r="58" spans="2:30" x14ac:dyDescent="0.25">
      <c r="B58" s="142" t="s">
        <v>97</v>
      </c>
      <c r="C58" s="297"/>
      <c r="D58" s="298"/>
      <c r="E58" s="298"/>
      <c r="F58" s="298"/>
      <c r="G58" s="298"/>
      <c r="H58" s="298"/>
      <c r="I58" s="298"/>
      <c r="J58" s="298"/>
      <c r="K58" s="298"/>
      <c r="L58" s="298"/>
      <c r="M58" s="298"/>
      <c r="N58" s="298"/>
      <c r="O58" s="298"/>
      <c r="P58" s="298"/>
      <c r="Q58" s="298"/>
      <c r="R58" s="298"/>
      <c r="S58" s="298"/>
      <c r="T58" s="298"/>
      <c r="U58" s="298"/>
      <c r="V58" s="298"/>
      <c r="W58" s="298"/>
      <c r="X58" s="298"/>
      <c r="Y58" s="298"/>
      <c r="Z58" s="189"/>
      <c r="AA58" s="189"/>
      <c r="AB58" s="186">
        <f t="shared" si="3"/>
        <v>0</v>
      </c>
      <c r="AC58" s="186">
        <f t="shared" si="4"/>
        <v>0</v>
      </c>
      <c r="AD58" s="187">
        <f t="shared" si="5"/>
        <v>0</v>
      </c>
    </row>
    <row r="59" spans="2:30" x14ac:dyDescent="0.25">
      <c r="B59" s="142" t="s">
        <v>239</v>
      </c>
      <c r="C59" s="190">
        <v>17765.207533612411</v>
      </c>
      <c r="D59" s="184">
        <v>18952.107007543374</v>
      </c>
      <c r="E59" s="184">
        <v>20364.008737403525</v>
      </c>
      <c r="F59" s="184">
        <v>22049.682790341598</v>
      </c>
      <c r="G59" s="184">
        <v>23691.152986528359</v>
      </c>
      <c r="H59" s="184">
        <v>26096.988338623745</v>
      </c>
      <c r="I59" s="184">
        <v>28814.920316465454</v>
      </c>
      <c r="J59" s="184">
        <v>31140.579835089859</v>
      </c>
      <c r="K59" s="184">
        <v>29621.764529999335</v>
      </c>
      <c r="L59" s="184">
        <v>25337.175235261035</v>
      </c>
      <c r="M59" s="184">
        <v>26015.74635093255</v>
      </c>
      <c r="N59" s="184">
        <v>27990.136407634989</v>
      </c>
      <c r="O59" s="184">
        <v>28997.322884538451</v>
      </c>
      <c r="P59" s="184">
        <v>29525.118863511689</v>
      </c>
      <c r="Q59" s="184">
        <v>30494.096303197297</v>
      </c>
      <c r="R59" s="184">
        <v>31038.804628705122</v>
      </c>
      <c r="S59" s="184">
        <v>32008.934356661382</v>
      </c>
      <c r="T59" s="184">
        <v>33821.932908470037</v>
      </c>
      <c r="U59" s="184">
        <v>34979.867049440734</v>
      </c>
      <c r="V59" s="184">
        <v>36153.4319482746</v>
      </c>
      <c r="W59" s="184">
        <v>35883.265325260989</v>
      </c>
      <c r="X59" s="184">
        <v>38717.696150511903</v>
      </c>
      <c r="Y59" s="184">
        <v>37826.011414109591</v>
      </c>
      <c r="Z59" s="189"/>
      <c r="AA59" s="189"/>
      <c r="AB59" s="186">
        <f t="shared" si="3"/>
        <v>26873.648889695574</v>
      </c>
      <c r="AC59" s="186">
        <f t="shared" si="4"/>
        <v>36712.054377519562</v>
      </c>
      <c r="AD59" s="187">
        <f t="shared" si="5"/>
        <v>31792.85163360757</v>
      </c>
    </row>
    <row r="60" spans="2:30" x14ac:dyDescent="0.25">
      <c r="B60" s="142" t="s">
        <v>69</v>
      </c>
      <c r="C60" s="190">
        <v>719.00443551405112</v>
      </c>
      <c r="D60" s="184">
        <v>756.27256439365101</v>
      </c>
      <c r="E60" s="184">
        <v>745.53779452732954</v>
      </c>
      <c r="F60" s="184">
        <v>708.53266368311995</v>
      </c>
      <c r="G60" s="184">
        <v>781.91351674497662</v>
      </c>
      <c r="H60" s="184">
        <v>849.8476733253143</v>
      </c>
      <c r="I60" s="184">
        <v>915.67343832706138</v>
      </c>
      <c r="J60" s="184">
        <v>991.88340080493833</v>
      </c>
      <c r="K60" s="184">
        <v>1068.13800881515</v>
      </c>
      <c r="L60" s="184">
        <v>1130.0318403503732</v>
      </c>
      <c r="M60" s="184">
        <v>1236.4794094140418</v>
      </c>
      <c r="N60" s="184">
        <v>1336.0669507674852</v>
      </c>
      <c r="O60" s="184">
        <v>1411.1359288617671</v>
      </c>
      <c r="P60" s="184">
        <v>1518.1437623013037</v>
      </c>
      <c r="Q60" s="184">
        <v>1629.1890697962895</v>
      </c>
      <c r="R60" s="184">
        <v>1750.6727312872049</v>
      </c>
      <c r="S60" s="184">
        <v>1864.4876681633505</v>
      </c>
      <c r="T60" s="184">
        <v>1987.9687536713802</v>
      </c>
      <c r="U60" s="184">
        <v>2067.4564965925101</v>
      </c>
      <c r="V60" s="184">
        <v>2181.6588770326325</v>
      </c>
      <c r="W60" s="184">
        <v>2253.2357883219242</v>
      </c>
      <c r="X60" s="184">
        <v>2319.1610634353319</v>
      </c>
      <c r="Y60" s="184">
        <v>2381.1657843049275</v>
      </c>
      <c r="Z60" s="189"/>
      <c r="AA60" s="189"/>
      <c r="AB60" s="186">
        <f t="shared" si="3"/>
        <v>1188.943311708266</v>
      </c>
      <c r="AC60" s="186">
        <f t="shared" si="4"/>
        <v>2240.5356019374649</v>
      </c>
      <c r="AD60" s="187">
        <f t="shared" si="5"/>
        <v>1714.7394568228656</v>
      </c>
    </row>
    <row r="61" spans="2:30" x14ac:dyDescent="0.25">
      <c r="B61" s="142" t="s">
        <v>140</v>
      </c>
      <c r="C61" s="190">
        <v>9328.5813134138971</v>
      </c>
      <c r="D61" s="184">
        <v>9415.5023891727524</v>
      </c>
      <c r="E61" s="184">
        <v>9618.8061938477695</v>
      </c>
      <c r="F61" s="184">
        <v>9619.7464884071087</v>
      </c>
      <c r="G61" s="184">
        <v>10031.557239292817</v>
      </c>
      <c r="H61" s="184">
        <v>10006.766924895051</v>
      </c>
      <c r="I61" s="184">
        <v>10097.961675085508</v>
      </c>
      <c r="J61" s="184">
        <v>9927.0223111879986</v>
      </c>
      <c r="K61" s="184">
        <v>9961.5123023030283</v>
      </c>
      <c r="L61" s="184">
        <v>9772.7436119134218</v>
      </c>
      <c r="M61" s="184">
        <v>10019.412512222263</v>
      </c>
      <c r="N61" s="184">
        <v>10254.358816042737</v>
      </c>
      <c r="O61" s="184">
        <v>10368.215850971117</v>
      </c>
      <c r="P61" s="184">
        <v>10830.610229968728</v>
      </c>
      <c r="Q61" s="184">
        <v>11411.183632163049</v>
      </c>
      <c r="R61" s="184">
        <v>11903.501688279313</v>
      </c>
      <c r="S61" s="184">
        <v>12179.070728705638</v>
      </c>
      <c r="T61" s="184">
        <v>12822.013607976871</v>
      </c>
      <c r="U61" s="184">
        <v>13311.166934852534</v>
      </c>
      <c r="V61" s="184">
        <v>13241.353950448693</v>
      </c>
      <c r="W61" s="184">
        <v>10966.925129584664</v>
      </c>
      <c r="X61" s="184">
        <v>10359.203697766028</v>
      </c>
      <c r="Y61" s="184">
        <v>11962.899884237444</v>
      </c>
      <c r="Z61" s="189"/>
      <c r="AA61" s="189"/>
      <c r="AB61" s="186">
        <f t="shared" si="3"/>
        <v>10420.475973102726</v>
      </c>
      <c r="AC61" s="186">
        <f t="shared" si="4"/>
        <v>11968.309919377873</v>
      </c>
      <c r="AD61" s="187">
        <f t="shared" si="5"/>
        <v>11194.392946240299</v>
      </c>
    </row>
    <row r="62" spans="2:30" x14ac:dyDescent="0.25">
      <c r="B62" s="142" t="s">
        <v>232</v>
      </c>
      <c r="C62" s="190">
        <v>39894.194456968493</v>
      </c>
      <c r="D62" s="184">
        <v>40842.341772424341</v>
      </c>
      <c r="E62" s="184">
        <v>41439.01923344798</v>
      </c>
      <c r="F62" s="184">
        <v>42168.693467190067</v>
      </c>
      <c r="G62" s="184">
        <v>43724.966122598053</v>
      </c>
      <c r="H62" s="184">
        <v>44786.909664307146</v>
      </c>
      <c r="I62" s="184">
        <v>46412.200347817583</v>
      </c>
      <c r="J62" s="184">
        <v>48664.265707070961</v>
      </c>
      <c r="K62" s="184">
        <v>48817.989492787005</v>
      </c>
      <c r="L62" s="184">
        <v>44662.100140396025</v>
      </c>
      <c r="M62" s="184">
        <v>45874.661302139917</v>
      </c>
      <c r="N62" s="184">
        <v>46825.824838883142</v>
      </c>
      <c r="O62" s="184">
        <v>45952.246383366015</v>
      </c>
      <c r="P62" s="184">
        <v>45328.575321804063</v>
      </c>
      <c r="Q62" s="184">
        <v>44976.776448770834</v>
      </c>
      <c r="R62" s="184">
        <v>45072.590214623786</v>
      </c>
      <c r="S62" s="184">
        <v>46206.787813049443</v>
      </c>
      <c r="T62" s="184">
        <v>47570.133583848008</v>
      </c>
      <c r="U62" s="184">
        <v>48048.524616050061</v>
      </c>
      <c r="V62" s="184">
        <v>48583.433989793491</v>
      </c>
      <c r="W62" s="184">
        <v>47371.217569872817</v>
      </c>
      <c r="X62" s="184">
        <v>48713.291488585332</v>
      </c>
      <c r="Y62" s="184">
        <v>49586.409427191182</v>
      </c>
      <c r="Z62" s="189"/>
      <c r="AA62" s="189"/>
      <c r="AB62" s="186">
        <f t="shared" si="3"/>
        <v>44956.682017305153</v>
      </c>
      <c r="AC62" s="186">
        <f t="shared" si="4"/>
        <v>48460.575418298577</v>
      </c>
      <c r="AD62" s="187">
        <f t="shared" si="5"/>
        <v>46708.628717801868</v>
      </c>
    </row>
    <row r="63" spans="2:30" x14ac:dyDescent="0.25">
      <c r="B63" s="142" t="s">
        <v>201</v>
      </c>
      <c r="C63" s="190">
        <v>39726.488400715869</v>
      </c>
      <c r="D63" s="184">
        <v>40220.100860372797</v>
      </c>
      <c r="E63" s="184">
        <v>40381.459532531859</v>
      </c>
      <c r="F63" s="184">
        <v>40425.638052050876</v>
      </c>
      <c r="G63" s="184">
        <v>41265.126921135496</v>
      </c>
      <c r="H63" s="184">
        <v>41638.031779677178</v>
      </c>
      <c r="I63" s="184">
        <v>42362.985412524999</v>
      </c>
      <c r="J63" s="184">
        <v>43123.501132854399</v>
      </c>
      <c r="K63" s="184">
        <v>42993.059516528803</v>
      </c>
      <c r="L63" s="184">
        <v>41544.022606512161</v>
      </c>
      <c r="M63" s="184">
        <v>42145.681945678531</v>
      </c>
      <c r="N63" s="184">
        <v>42862.415796739035</v>
      </c>
      <c r="O63" s="184">
        <v>42789.05191317173</v>
      </c>
      <c r="P63" s="184">
        <v>42813.933535073207</v>
      </c>
      <c r="Q63" s="184">
        <v>43021.394635890312</v>
      </c>
      <c r="R63" s="184">
        <v>43345.78642815585</v>
      </c>
      <c r="S63" s="184">
        <v>43705.147559325676</v>
      </c>
      <c r="T63" s="184">
        <v>44577.064574539429</v>
      </c>
      <c r="U63" s="184">
        <v>45245.960868487527</v>
      </c>
      <c r="V63" s="184">
        <v>45922.794739031262</v>
      </c>
      <c r="W63" s="184">
        <v>42233.1396001127</v>
      </c>
      <c r="X63" s="184">
        <v>44993.125945526161</v>
      </c>
      <c r="Y63" s="184">
        <v>46019.665391648392</v>
      </c>
      <c r="Z63" s="189"/>
      <c r="AA63" s="189"/>
      <c r="AB63" s="186">
        <f t="shared" si="3"/>
        <v>42163.382811304342</v>
      </c>
      <c r="AC63" s="186">
        <f t="shared" si="4"/>
        <v>44882.937308961205</v>
      </c>
      <c r="AD63" s="187">
        <f t="shared" si="5"/>
        <v>43523.160060132774</v>
      </c>
    </row>
    <row r="64" spans="2:30" x14ac:dyDescent="0.25">
      <c r="B64" s="142" t="s">
        <v>194</v>
      </c>
      <c r="C64" s="297"/>
      <c r="D64" s="298"/>
      <c r="E64" s="298"/>
      <c r="F64" s="298"/>
      <c r="G64" s="298"/>
      <c r="H64" s="298"/>
      <c r="I64" s="298"/>
      <c r="J64" s="298"/>
      <c r="K64" s="298"/>
      <c r="L64" s="298"/>
      <c r="M64" s="298"/>
      <c r="N64" s="298"/>
      <c r="O64" s="298"/>
      <c r="P64" s="298"/>
      <c r="Q64" s="298"/>
      <c r="R64" s="298"/>
      <c r="S64" s="298"/>
      <c r="T64" s="298"/>
      <c r="U64" s="298"/>
      <c r="V64" s="298"/>
      <c r="W64" s="298"/>
      <c r="X64" s="298"/>
      <c r="Y64" s="298"/>
      <c r="Z64" s="189"/>
      <c r="AA64" s="189"/>
      <c r="AB64" s="186">
        <f t="shared" si="3"/>
        <v>0</v>
      </c>
      <c r="AC64" s="186">
        <f t="shared" si="4"/>
        <v>0</v>
      </c>
      <c r="AD64" s="187">
        <f t="shared" si="5"/>
        <v>0</v>
      </c>
    </row>
    <row r="65" spans="2:30" x14ac:dyDescent="0.25">
      <c r="B65" s="142" t="s">
        <v>169</v>
      </c>
      <c r="C65" s="297"/>
      <c r="D65" s="298"/>
      <c r="E65" s="298"/>
      <c r="F65" s="298"/>
      <c r="G65" s="298"/>
      <c r="H65" s="298"/>
      <c r="I65" s="298"/>
      <c r="J65" s="298"/>
      <c r="K65" s="298"/>
      <c r="L65" s="298"/>
      <c r="M65" s="298"/>
      <c r="N65" s="298"/>
      <c r="O65" s="298"/>
      <c r="P65" s="298"/>
      <c r="Q65" s="298"/>
      <c r="R65" s="298"/>
      <c r="S65" s="298"/>
      <c r="T65" s="298"/>
      <c r="U65" s="298"/>
      <c r="V65" s="298"/>
      <c r="W65" s="298"/>
      <c r="X65" s="298"/>
      <c r="Y65" s="298"/>
      <c r="Z65" s="189"/>
      <c r="AA65" s="189"/>
      <c r="AB65" s="186">
        <f t="shared" si="3"/>
        <v>0</v>
      </c>
      <c r="AC65" s="186">
        <f t="shared" si="4"/>
        <v>0</v>
      </c>
      <c r="AD65" s="187">
        <f t="shared" si="5"/>
        <v>0</v>
      </c>
    </row>
    <row r="66" spans="2:30" x14ac:dyDescent="0.25">
      <c r="B66" s="142" t="s">
        <v>191</v>
      </c>
      <c r="C66" s="190">
        <v>15987.089084874777</v>
      </c>
      <c r="D66" s="184">
        <v>15907.864334502572</v>
      </c>
      <c r="E66" s="184">
        <v>15453.049555286592</v>
      </c>
      <c r="F66" s="184">
        <v>15379.622091737991</v>
      </c>
      <c r="G66" s="184">
        <v>15062.640318792541</v>
      </c>
      <c r="H66" s="184">
        <v>15028.367628476617</v>
      </c>
      <c r="I66" s="184">
        <v>14177.087932426773</v>
      </c>
      <c r="J66" s="184">
        <v>14570.754944488703</v>
      </c>
      <c r="K66" s="184">
        <v>13646.617622254145</v>
      </c>
      <c r="L66" s="184">
        <v>13221.765665483101</v>
      </c>
      <c r="M66" s="184">
        <v>13682.847525547733</v>
      </c>
      <c r="N66" s="184">
        <v>14145.650803157794</v>
      </c>
      <c r="O66" s="184">
        <v>14367.999914772676</v>
      </c>
      <c r="P66" s="184">
        <v>14655.365551801513</v>
      </c>
      <c r="Q66" s="184">
        <v>14785.398669225648</v>
      </c>
      <c r="R66" s="184">
        <v>14892.035790273849</v>
      </c>
      <c r="S66" s="184">
        <v>14783.078117183757</v>
      </c>
      <c r="T66" s="184">
        <v>14478.130305018751</v>
      </c>
      <c r="U66" s="184">
        <v>14254.461697227222</v>
      </c>
      <c r="V66" s="184">
        <v>14478.001722093117</v>
      </c>
      <c r="W66" s="184">
        <v>13903.288954665359</v>
      </c>
      <c r="X66" s="184">
        <v>13814.495200330593</v>
      </c>
      <c r="Y66" s="184">
        <v>13949.155147066889</v>
      </c>
      <c r="Z66" s="189"/>
      <c r="AA66" s="189"/>
      <c r="AB66" s="186">
        <f t="shared" si="3"/>
        <v>14679.18699196142</v>
      </c>
      <c r="AC66" s="186">
        <f t="shared" si="4"/>
        <v>14079.880544276637</v>
      </c>
      <c r="AD66" s="187">
        <f t="shared" si="5"/>
        <v>14379.533768119029</v>
      </c>
    </row>
    <row r="67" spans="2:30" x14ac:dyDescent="0.25">
      <c r="B67" s="142" t="s">
        <v>93</v>
      </c>
      <c r="C67" s="190">
        <v>2081.2222963187442</v>
      </c>
      <c r="D67" s="184">
        <v>2139.5565799059791</v>
      </c>
      <c r="E67" s="184">
        <v>2011.8540322033512</v>
      </c>
      <c r="F67" s="184">
        <v>2089.6210295540536</v>
      </c>
      <c r="G67" s="184">
        <v>2173.1593643764845</v>
      </c>
      <c r="H67" s="184">
        <v>2060.5228192267168</v>
      </c>
      <c r="I67" s="184">
        <v>1988.0970018144087</v>
      </c>
      <c r="J67" s="184">
        <v>1986.3959636425895</v>
      </c>
      <c r="K67" s="184">
        <v>2046.1342173695559</v>
      </c>
      <c r="L67" s="184">
        <v>2115.6148228583952</v>
      </c>
      <c r="M67" s="184">
        <v>2172.1938371786796</v>
      </c>
      <c r="N67" s="184">
        <v>1934.7279464180008</v>
      </c>
      <c r="O67" s="184">
        <v>1974.0940566528504</v>
      </c>
      <c r="P67" s="184">
        <v>1969.7769502835235</v>
      </c>
      <c r="Q67" s="184">
        <v>1885.1420344966925</v>
      </c>
      <c r="R67" s="184">
        <v>1905.8229944122256</v>
      </c>
      <c r="S67" s="184">
        <v>1889.1380209166866</v>
      </c>
      <c r="T67" s="184">
        <v>1927.0399420241988</v>
      </c>
      <c r="U67" s="184">
        <v>2012.5907702983352</v>
      </c>
      <c r="V67" s="184">
        <v>2083.309058346199</v>
      </c>
      <c r="W67" s="184">
        <v>2042.620289351634</v>
      </c>
      <c r="X67" s="184">
        <v>2076.5664328234097</v>
      </c>
      <c r="Y67" s="184">
        <v>2125.6078253377991</v>
      </c>
      <c r="Z67" s="189"/>
      <c r="AA67" s="189"/>
      <c r="AB67" s="186">
        <f t="shared" si="3"/>
        <v>2019.4507727585074</v>
      </c>
      <c r="AC67" s="186">
        <f t="shared" si="4"/>
        <v>2068.1388752314756</v>
      </c>
      <c r="AD67" s="187">
        <f t="shared" si="5"/>
        <v>2043.7948239949915</v>
      </c>
    </row>
    <row r="68" spans="2:30" x14ac:dyDescent="0.25">
      <c r="B68" s="142" t="s">
        <v>161</v>
      </c>
      <c r="C68" s="190">
        <v>4919.2318799561644</v>
      </c>
      <c r="D68" s="184">
        <v>5236.2228063137054</v>
      </c>
      <c r="E68" s="184">
        <v>5572.6220063758619</v>
      </c>
      <c r="F68" s="184">
        <v>6230.8219088412579</v>
      </c>
      <c r="G68" s="184">
        <v>6632.8142646950209</v>
      </c>
      <c r="H68" s="184">
        <v>7315.1984804805679</v>
      </c>
      <c r="I68" s="184">
        <v>8049.9060548145881</v>
      </c>
      <c r="J68" s="184">
        <v>9109.8977408637656</v>
      </c>
      <c r="K68" s="184">
        <v>9358.6145895777936</v>
      </c>
      <c r="L68" s="184">
        <v>9097.4212478097943</v>
      </c>
      <c r="M68" s="184">
        <v>9736.7320937429213</v>
      </c>
      <c r="N68" s="184">
        <v>10541.471903105627</v>
      </c>
      <c r="O68" s="184">
        <v>11295.75409130532</v>
      </c>
      <c r="P68" s="184">
        <v>11740.089116333696</v>
      </c>
      <c r="Q68" s="184">
        <v>12254.645654952879</v>
      </c>
      <c r="R68" s="184">
        <v>12605.140069817804</v>
      </c>
      <c r="S68" s="184">
        <v>12963.743958637368</v>
      </c>
      <c r="T68" s="184">
        <v>13589.707391515927</v>
      </c>
      <c r="U68" s="184">
        <v>14253.408985844084</v>
      </c>
      <c r="V68" s="184">
        <v>14989.25816020377</v>
      </c>
      <c r="W68" s="184">
        <v>13966.326335016558</v>
      </c>
      <c r="X68" s="184">
        <v>15486.658980621511</v>
      </c>
      <c r="Y68" s="184">
        <v>17034.285337261437</v>
      </c>
      <c r="Z68" s="189"/>
      <c r="AA68" s="189"/>
      <c r="AB68" s="186">
        <f t="shared" si="3"/>
        <v>9236.1130699522255</v>
      </c>
      <c r="AC68" s="186">
        <f t="shared" si="4"/>
        <v>15145.987559789472</v>
      </c>
      <c r="AD68" s="187">
        <f t="shared" si="5"/>
        <v>12191.050314870849</v>
      </c>
    </row>
    <row r="69" spans="2:30" x14ac:dyDescent="0.25">
      <c r="B69" s="142" t="s">
        <v>231</v>
      </c>
      <c r="C69" s="190">
        <v>42928.181336671885</v>
      </c>
      <c r="D69" s="184">
        <v>43576.636526012422</v>
      </c>
      <c r="E69" s="184">
        <v>43417.307998804405</v>
      </c>
      <c r="F69" s="184">
        <v>43089.473819751904</v>
      </c>
      <c r="G69" s="184">
        <v>43605.278672310938</v>
      </c>
      <c r="H69" s="184">
        <v>43949.288179179573</v>
      </c>
      <c r="I69" s="184">
        <v>45678.081919268596</v>
      </c>
      <c r="J69" s="184">
        <v>47100.609704696231</v>
      </c>
      <c r="K69" s="184">
        <v>47643.222737240139</v>
      </c>
      <c r="L69" s="184">
        <v>45044.486387043748</v>
      </c>
      <c r="M69" s="184">
        <v>46999.239970989351</v>
      </c>
      <c r="N69" s="184">
        <v>49757.92415667625</v>
      </c>
      <c r="O69" s="184">
        <v>49872.447488868122</v>
      </c>
      <c r="P69" s="184">
        <v>49954.173749339046</v>
      </c>
      <c r="Q69" s="184">
        <v>50845.526995427106</v>
      </c>
      <c r="R69" s="184">
        <v>51159.297464388757</v>
      </c>
      <c r="S69" s="184">
        <v>51879.672593790528</v>
      </c>
      <c r="T69" s="184">
        <v>53071.455569991325</v>
      </c>
      <c r="U69" s="184">
        <v>53431.392865544884</v>
      </c>
      <c r="V69" s="184">
        <v>53874.316651009874</v>
      </c>
      <c r="W69" s="184">
        <v>51840.329691935811</v>
      </c>
      <c r="X69" s="184">
        <v>53179.654404751462</v>
      </c>
      <c r="Y69" s="184">
        <v>53560.091056042649</v>
      </c>
      <c r="Z69" s="189"/>
      <c r="AA69" s="189"/>
      <c r="AB69" s="186">
        <f t="shared" si="3"/>
        <v>47198.461403913912</v>
      </c>
      <c r="AC69" s="186">
        <f t="shared" si="4"/>
        <v>53177.156933856939</v>
      </c>
      <c r="AD69" s="187">
        <f t="shared" si="5"/>
        <v>50187.809168885426</v>
      </c>
    </row>
    <row r="70" spans="2:30" x14ac:dyDescent="0.25">
      <c r="B70" s="142" t="s">
        <v>102</v>
      </c>
      <c r="C70" s="190">
        <v>2752.1647732663268</v>
      </c>
      <c r="D70" s="184">
        <v>2787.1256164871334</v>
      </c>
      <c r="E70" s="184">
        <v>2833.5884212460869</v>
      </c>
      <c r="F70" s="184">
        <v>2901.1078729051687</v>
      </c>
      <c r="G70" s="184">
        <v>2982.8874718511238</v>
      </c>
      <c r="H70" s="184">
        <v>3075.9627311222644</v>
      </c>
      <c r="I70" s="184">
        <v>3187.576437159526</v>
      </c>
      <c r="J70" s="184">
        <v>3240.5926078928437</v>
      </c>
      <c r="K70" s="184">
        <v>3447.2747779801962</v>
      </c>
      <c r="L70" s="184">
        <v>3523.7893866262789</v>
      </c>
      <c r="M70" s="184">
        <v>3709.3957612585814</v>
      </c>
      <c r="N70" s="184">
        <v>4128.5601788033264</v>
      </c>
      <c r="O70" s="184">
        <v>4402.5459524891703</v>
      </c>
      <c r="P70" s="184">
        <v>4610.0279153735428</v>
      </c>
      <c r="Q70" s="184">
        <v>4628.9014133214459</v>
      </c>
      <c r="R70" s="184">
        <v>4616.6194141642045</v>
      </c>
      <c r="S70" s="184">
        <v>4662.0114739271276</v>
      </c>
      <c r="T70" s="184">
        <v>4929.5679540512137</v>
      </c>
      <c r="U70" s="184">
        <v>5125.2494896218586</v>
      </c>
      <c r="V70" s="184">
        <v>5345.9415922814487</v>
      </c>
      <c r="W70" s="184">
        <v>5263.5266040155329</v>
      </c>
      <c r="X70" s="184">
        <v>5435.2376847972118</v>
      </c>
      <c r="Y70" s="184">
        <v>5503.5688636704599</v>
      </c>
      <c r="Z70" s="189"/>
      <c r="AA70" s="189"/>
      <c r="AB70" s="186">
        <f t="shared" ref="AB70:AB101" si="9">SUM(C70:T70)/18</f>
        <v>3689.9833422180868</v>
      </c>
      <c r="AC70" s="186">
        <f t="shared" ref="AC70:AC101" si="10">SUM(U70:Y70)/5</f>
        <v>5334.7048468773019</v>
      </c>
      <c r="AD70" s="187">
        <f t="shared" ref="AD70:AD101" si="11">SUM(AB70:AC70)/2</f>
        <v>4512.3440945476941</v>
      </c>
    </row>
    <row r="71" spans="2:30" x14ac:dyDescent="0.25">
      <c r="B71" s="142" t="s">
        <v>208</v>
      </c>
      <c r="C71" s="190">
        <v>29133.839436484293</v>
      </c>
      <c r="D71" s="184">
        <v>30180.22584796037</v>
      </c>
      <c r="E71" s="184">
        <v>31249.397354844055</v>
      </c>
      <c r="F71" s="184">
        <v>32981.35178436913</v>
      </c>
      <c r="G71" s="184">
        <v>34564.911276187115</v>
      </c>
      <c r="H71" s="184">
        <v>34670.1850265467</v>
      </c>
      <c r="I71" s="184">
        <v>36520.048034764404</v>
      </c>
      <c r="J71" s="184">
        <v>37619.660856174225</v>
      </c>
      <c r="K71" s="184">
        <v>37394.172525422502</v>
      </c>
      <c r="L71" s="184">
        <v>35691.945943099417</v>
      </c>
      <c r="M71" s="184">
        <v>33693.211476596349</v>
      </c>
      <c r="N71" s="184">
        <v>30318.40466803834</v>
      </c>
      <c r="O71" s="184">
        <v>28322.573058136841</v>
      </c>
      <c r="P71" s="184">
        <v>27810.911225569089</v>
      </c>
      <c r="Q71" s="184">
        <v>28129.961324448923</v>
      </c>
      <c r="R71" s="184">
        <v>28260.386673906454</v>
      </c>
      <c r="S71" s="184">
        <v>28239.919206381881</v>
      </c>
      <c r="T71" s="184">
        <v>28604.860940265713</v>
      </c>
      <c r="U71" s="184">
        <v>29141.174382938498</v>
      </c>
      <c r="V71" s="184">
        <v>29721.585762042763</v>
      </c>
      <c r="W71" s="184">
        <v>27103.540907337152</v>
      </c>
      <c r="X71" s="184">
        <v>29548.038910221654</v>
      </c>
      <c r="Y71" s="184">
        <v>31516.636853951401</v>
      </c>
      <c r="Z71" s="189"/>
      <c r="AA71" s="189"/>
      <c r="AB71" s="186">
        <f t="shared" si="9"/>
        <v>31854.775925510879</v>
      </c>
      <c r="AC71" s="186">
        <f t="shared" si="10"/>
        <v>29406.195363298299</v>
      </c>
      <c r="AD71" s="187">
        <f t="shared" si="11"/>
        <v>30630.485644404587</v>
      </c>
    </row>
    <row r="72" spans="2:30" x14ac:dyDescent="0.25">
      <c r="B72" s="142" t="s">
        <v>174</v>
      </c>
      <c r="C72" s="297"/>
      <c r="D72" s="298"/>
      <c r="E72" s="298"/>
      <c r="F72" s="298"/>
      <c r="G72" s="298"/>
      <c r="H72" s="298"/>
      <c r="I72" s="298"/>
      <c r="J72" s="298"/>
      <c r="K72" s="298"/>
      <c r="L72" s="298"/>
      <c r="M72" s="298"/>
      <c r="N72" s="298"/>
      <c r="O72" s="298"/>
      <c r="P72" s="298"/>
      <c r="Q72" s="298"/>
      <c r="R72" s="298"/>
      <c r="S72" s="298"/>
      <c r="T72" s="298"/>
      <c r="U72" s="298"/>
      <c r="V72" s="298"/>
      <c r="W72" s="298"/>
      <c r="X72" s="298"/>
      <c r="Y72" s="298"/>
      <c r="Z72" s="189"/>
      <c r="AA72" s="189"/>
      <c r="AB72" s="186">
        <f t="shared" si="9"/>
        <v>0</v>
      </c>
      <c r="AC72" s="186">
        <f t="shared" si="10"/>
        <v>0</v>
      </c>
      <c r="AD72" s="187">
        <f t="shared" si="11"/>
        <v>0</v>
      </c>
    </row>
    <row r="73" spans="2:30" x14ac:dyDescent="0.25">
      <c r="B73" s="142" t="s">
        <v>115</v>
      </c>
      <c r="C73" s="190">
        <v>6499.8832851731131</v>
      </c>
      <c r="D73" s="184">
        <v>6493.6064696777084</v>
      </c>
      <c r="E73" s="184">
        <v>6589.7370743689435</v>
      </c>
      <c r="F73" s="184">
        <v>6612.6698773014487</v>
      </c>
      <c r="G73" s="184">
        <v>6676.7045331882427</v>
      </c>
      <c r="H73" s="184">
        <v>6753.6825359995701</v>
      </c>
      <c r="I73" s="184">
        <v>6972.3815921070582</v>
      </c>
      <c r="J73" s="184">
        <v>7269.2062604464963</v>
      </c>
      <c r="K73" s="184">
        <v>7365.2804361702956</v>
      </c>
      <c r="L73" s="184">
        <v>7262.5001089645102</v>
      </c>
      <c r="M73" s="184">
        <v>7335.9889742994465</v>
      </c>
      <c r="N73" s="184">
        <v>7503.6746559441726</v>
      </c>
      <c r="O73" s="184">
        <v>7590.7554673792092</v>
      </c>
      <c r="P73" s="184">
        <v>7734.11770732066</v>
      </c>
      <c r="Q73" s="184">
        <v>7939.3743782393376</v>
      </c>
      <c r="R73" s="184">
        <v>8125.6555339164697</v>
      </c>
      <c r="S73" s="184">
        <v>8206.0479866829792</v>
      </c>
      <c r="T73" s="184">
        <v>8322.2168099150385</v>
      </c>
      <c r="U73" s="184">
        <v>8469.1152880352201</v>
      </c>
      <c r="V73" s="184">
        <v>8673.0020163106346</v>
      </c>
      <c r="W73" s="184">
        <v>8389.1067360440393</v>
      </c>
      <c r="X73" s="184">
        <v>8927.3019553398899</v>
      </c>
      <c r="Y73" s="184">
        <v>9162.0527875106291</v>
      </c>
      <c r="Z73" s="189"/>
      <c r="AA73" s="189"/>
      <c r="AB73" s="186">
        <f t="shared" si="9"/>
        <v>7291.8602048385947</v>
      </c>
      <c r="AC73" s="186">
        <f t="shared" si="10"/>
        <v>8724.1157566480815</v>
      </c>
      <c r="AD73" s="187">
        <f t="shared" si="11"/>
        <v>8007.9879807433381</v>
      </c>
    </row>
    <row r="74" spans="2:30" x14ac:dyDescent="0.25">
      <c r="B74" s="142" t="s">
        <v>88</v>
      </c>
      <c r="C74" s="190">
        <v>1685.2763312055181</v>
      </c>
      <c r="D74" s="184">
        <v>1724.4355033870556</v>
      </c>
      <c r="E74" s="184">
        <v>1785.5733045907662</v>
      </c>
      <c r="F74" s="184">
        <v>1767.7910388864577</v>
      </c>
      <c r="G74" s="184">
        <v>1771.0452979144384</v>
      </c>
      <c r="H74" s="184">
        <v>1788.3896534968403</v>
      </c>
      <c r="I74" s="184">
        <v>1772.7149774327549</v>
      </c>
      <c r="J74" s="184">
        <v>1850.6372033992866</v>
      </c>
      <c r="K74" s="184">
        <v>1881.2697906570959</v>
      </c>
      <c r="L74" s="184">
        <v>1815.3157768598865</v>
      </c>
      <c r="M74" s="184">
        <v>1856.4901890977351</v>
      </c>
      <c r="N74" s="184">
        <v>1912.8178566342151</v>
      </c>
      <c r="O74" s="184">
        <v>1976.9580893828625</v>
      </c>
      <c r="P74" s="184">
        <v>2005.3819084221382</v>
      </c>
      <c r="Q74" s="184">
        <v>2028.5147809092168</v>
      </c>
      <c r="R74" s="184">
        <v>2053.1116015591656</v>
      </c>
      <c r="S74" s="184">
        <v>2217.1093069538902</v>
      </c>
      <c r="T74" s="184">
        <v>2383.578867342927</v>
      </c>
      <c r="U74" s="184">
        <v>2471.7190022687482</v>
      </c>
      <c r="V74" s="184">
        <v>2545.1402015108019</v>
      </c>
      <c r="W74" s="184">
        <v>2604.1172340730163</v>
      </c>
      <c r="X74" s="184">
        <v>2640.3441909513695</v>
      </c>
      <c r="Y74" s="184">
        <v>2699.1288547832955</v>
      </c>
      <c r="Z74" s="189"/>
      <c r="AA74" s="189"/>
      <c r="AB74" s="186">
        <f t="shared" si="9"/>
        <v>1904.2450821184586</v>
      </c>
      <c r="AC74" s="186">
        <f t="shared" si="10"/>
        <v>2592.0898967174462</v>
      </c>
      <c r="AD74" s="187">
        <f t="shared" si="11"/>
        <v>2248.1674894179523</v>
      </c>
    </row>
    <row r="75" spans="2:30" x14ac:dyDescent="0.25">
      <c r="B75" s="142" t="s">
        <v>99</v>
      </c>
      <c r="C75" s="190">
        <v>1681.4062292167587</v>
      </c>
      <c r="D75" s="184">
        <v>1681.9560147935551</v>
      </c>
      <c r="E75" s="184">
        <v>1628.7303272041434</v>
      </c>
      <c r="F75" s="184">
        <v>1600.6709079372454</v>
      </c>
      <c r="G75" s="184">
        <v>1606.5821426935495</v>
      </c>
      <c r="H75" s="184">
        <v>1635.414339817263</v>
      </c>
      <c r="I75" s="184">
        <v>1632.5051463405828</v>
      </c>
      <c r="J75" s="184">
        <v>1643.3768989993853</v>
      </c>
      <c r="K75" s="184">
        <v>1652.8843610385316</v>
      </c>
      <c r="L75" s="184">
        <v>1665.2007927699699</v>
      </c>
      <c r="M75" s="184">
        <v>1697.4955890647982</v>
      </c>
      <c r="N75" s="184">
        <v>1787.073969323159</v>
      </c>
      <c r="O75" s="184">
        <v>1710.0237697807063</v>
      </c>
      <c r="P75" s="184">
        <v>1718.8620748876992</v>
      </c>
      <c r="Q75" s="184">
        <v>1690.0911355098217</v>
      </c>
      <c r="R75" s="184">
        <v>1748.0292326202514</v>
      </c>
      <c r="S75" s="184">
        <v>1811.3009709451856</v>
      </c>
      <c r="T75" s="184">
        <v>1872.3092813980925</v>
      </c>
      <c r="U75" s="184">
        <v>1851.8865455770858</v>
      </c>
      <c r="V75" s="184">
        <v>1890.5331032238514</v>
      </c>
      <c r="W75" s="184">
        <v>1803.6305907650958</v>
      </c>
      <c r="X75" s="184">
        <v>1831.3832288020762</v>
      </c>
      <c r="Y75" s="184">
        <v>1855.1119727317114</v>
      </c>
      <c r="Z75" s="189"/>
      <c r="AA75" s="189"/>
      <c r="AB75" s="186">
        <f t="shared" si="9"/>
        <v>1692.4396213522612</v>
      </c>
      <c r="AC75" s="186">
        <f t="shared" si="10"/>
        <v>1846.5090882199643</v>
      </c>
      <c r="AD75" s="187">
        <f t="shared" si="11"/>
        <v>1769.4743547861126</v>
      </c>
    </row>
    <row r="76" spans="2:30" x14ac:dyDescent="0.25">
      <c r="B76" s="142" t="s">
        <v>138</v>
      </c>
      <c r="C76" s="190">
        <v>7649.9495600889013</v>
      </c>
      <c r="D76" s="184">
        <v>7816.5261140636667</v>
      </c>
      <c r="E76" s="184">
        <v>7899.7141518669268</v>
      </c>
      <c r="F76" s="184">
        <v>7847.3034313340577</v>
      </c>
      <c r="G76" s="184">
        <v>7971.4307895885822</v>
      </c>
      <c r="H76" s="184">
        <v>7823.2674990381101</v>
      </c>
      <c r="I76" s="184">
        <v>8239.1246923214421</v>
      </c>
      <c r="J76" s="184">
        <v>8853.16980114123</v>
      </c>
      <c r="K76" s="184">
        <v>9036.885070211576</v>
      </c>
      <c r="L76" s="184">
        <v>9399.2971852673381</v>
      </c>
      <c r="M76" s="184">
        <v>9831.8093970174123</v>
      </c>
      <c r="N76" s="184">
        <v>10394.142290056636</v>
      </c>
      <c r="O76" s="184">
        <v>10946.454627879966</v>
      </c>
      <c r="P76" s="184">
        <v>11293.949615956964</v>
      </c>
      <c r="Q76" s="184">
        <v>11427.873072108272</v>
      </c>
      <c r="R76" s="184">
        <v>11446.763477888455</v>
      </c>
      <c r="S76" s="184">
        <v>11819.1548560347</v>
      </c>
      <c r="T76" s="184">
        <v>12193.621679911175</v>
      </c>
      <c r="U76" s="184">
        <v>12374.21950417191</v>
      </c>
      <c r="V76" s="184">
        <v>12820.489701967921</v>
      </c>
      <c r="W76" s="184">
        <v>18430.569745428911</v>
      </c>
      <c r="X76" s="184">
        <v>21925.18685873826</v>
      </c>
      <c r="Y76" s="184">
        <v>34420.06750528721</v>
      </c>
      <c r="Z76" s="189"/>
      <c r="AA76" s="189"/>
      <c r="AB76" s="186">
        <f t="shared" si="9"/>
        <v>9549.4687395430792</v>
      </c>
      <c r="AC76" s="186">
        <f t="shared" si="10"/>
        <v>19994.106663118841</v>
      </c>
      <c r="AD76" s="187">
        <f t="shared" si="11"/>
        <v>14771.787701330959</v>
      </c>
    </row>
    <row r="77" spans="2:30" x14ac:dyDescent="0.25">
      <c r="B77" s="142" t="s">
        <v>89</v>
      </c>
      <c r="C77" s="190">
        <v>2991.646162457223</v>
      </c>
      <c r="D77" s="184">
        <v>2928.3255915662121</v>
      </c>
      <c r="E77" s="184">
        <v>2907.9425620054562</v>
      </c>
      <c r="F77" s="184">
        <v>2957.7016915746126</v>
      </c>
      <c r="G77" s="184">
        <v>2870.1152077979086</v>
      </c>
      <c r="H77" s="184">
        <v>2909.4573466443312</v>
      </c>
      <c r="I77" s="184">
        <v>2911.5857705897524</v>
      </c>
      <c r="J77" s="184">
        <v>2998.6112550731677</v>
      </c>
      <c r="K77" s="184">
        <v>3028.6710012152962</v>
      </c>
      <c r="L77" s="184">
        <v>3155.8566755179581</v>
      </c>
      <c r="M77" s="184">
        <v>2943.5495030469324</v>
      </c>
      <c r="N77" s="184">
        <v>3058.986916801673</v>
      </c>
      <c r="O77" s="184">
        <v>3027.4502535126348</v>
      </c>
      <c r="P77" s="184">
        <v>3111.3903103154712</v>
      </c>
      <c r="Q77" s="184">
        <v>3154.6839981764829</v>
      </c>
      <c r="R77" s="184">
        <v>3153.1195686777005</v>
      </c>
      <c r="S77" s="184">
        <v>3165.2956917607671</v>
      </c>
      <c r="T77" s="184">
        <v>3200.0421827349851</v>
      </c>
      <c r="U77" s="184">
        <v>3209.4296294636874</v>
      </c>
      <c r="V77" s="184">
        <v>3112.2959428540739</v>
      </c>
      <c r="W77" s="184">
        <v>2970.4628453088812</v>
      </c>
      <c r="X77" s="184">
        <v>2881.1765753347299</v>
      </c>
      <c r="Y77" s="184">
        <v>2799.1125613522026</v>
      </c>
      <c r="Z77" s="189"/>
      <c r="AA77" s="189"/>
      <c r="AB77" s="186">
        <f t="shared" si="9"/>
        <v>3026.3573160815872</v>
      </c>
      <c r="AC77" s="186">
        <f t="shared" si="10"/>
        <v>2994.4955108627155</v>
      </c>
      <c r="AD77" s="187">
        <f t="shared" si="11"/>
        <v>3010.4264134721516</v>
      </c>
    </row>
    <row r="78" spans="2:30" x14ac:dyDescent="0.25">
      <c r="B78" s="142" t="s">
        <v>116</v>
      </c>
      <c r="C78" s="190">
        <v>4058.0288618323129</v>
      </c>
      <c r="D78" s="184">
        <v>4058.1116426845974</v>
      </c>
      <c r="E78" s="184">
        <v>4101.2769917783216</v>
      </c>
      <c r="F78" s="184">
        <v>4179.4228644542527</v>
      </c>
      <c r="G78" s="184">
        <v>4330.7393177783515</v>
      </c>
      <c r="H78" s="184">
        <v>4482.757685574571</v>
      </c>
      <c r="I78" s="184">
        <v>4665.7672922137108</v>
      </c>
      <c r="J78" s="184">
        <v>4842.4227709540282</v>
      </c>
      <c r="K78" s="184">
        <v>4936.8690763308487</v>
      </c>
      <c r="L78" s="184">
        <v>4714.6792644594925</v>
      </c>
      <c r="M78" s="184">
        <v>4790.1095727012816</v>
      </c>
      <c r="N78" s="184">
        <v>4874.873583515614</v>
      </c>
      <c r="O78" s="184">
        <v>4978.0740234864343</v>
      </c>
      <c r="P78" s="184">
        <v>5020.9368642122863</v>
      </c>
      <c r="Q78" s="184">
        <v>5079.7034496670713</v>
      </c>
      <c r="R78" s="184">
        <v>5180.1866936886308</v>
      </c>
      <c r="S78" s="184">
        <v>5287.2528304775688</v>
      </c>
      <c r="T78" s="184">
        <v>5447.6987915906238</v>
      </c>
      <c r="U78" s="184">
        <v>5561.2625332123553</v>
      </c>
      <c r="V78" s="184">
        <v>5613.6605879154449</v>
      </c>
      <c r="W78" s="184">
        <v>5028.1451089198927</v>
      </c>
      <c r="X78" s="184">
        <v>5572.1769880261072</v>
      </c>
      <c r="Y78" s="184">
        <v>5709.124208097136</v>
      </c>
      <c r="Z78" s="189"/>
      <c r="AA78" s="189"/>
      <c r="AB78" s="186">
        <f t="shared" si="9"/>
        <v>4723.8284209666663</v>
      </c>
      <c r="AC78" s="186">
        <f t="shared" si="10"/>
        <v>5496.8738852341867</v>
      </c>
      <c r="AD78" s="187">
        <f t="shared" si="11"/>
        <v>5110.351153100426</v>
      </c>
    </row>
    <row r="79" spans="2:30" x14ac:dyDescent="0.25">
      <c r="B79" s="142" t="s">
        <v>196</v>
      </c>
      <c r="C79" s="190">
        <v>36316.272133041814</v>
      </c>
      <c r="D79" s="184">
        <v>36251.784901724583</v>
      </c>
      <c r="E79" s="184">
        <v>36689.527763484541</v>
      </c>
      <c r="F79" s="184">
        <v>37885.580683465647</v>
      </c>
      <c r="G79" s="184">
        <v>40861.716152931425</v>
      </c>
      <c r="H79" s="184">
        <v>43689.358098729135</v>
      </c>
      <c r="I79" s="184">
        <v>46462.493257648886</v>
      </c>
      <c r="J79" s="184">
        <v>49042.811891597972</v>
      </c>
      <c r="K79" s="184">
        <v>49787.628424721741</v>
      </c>
      <c r="L79" s="184">
        <v>48458.852711339918</v>
      </c>
      <c r="M79" s="184">
        <v>51359.799111169268</v>
      </c>
      <c r="N79" s="184">
        <v>53471.80297583581</v>
      </c>
      <c r="O79" s="184">
        <v>53783.952974665481</v>
      </c>
      <c r="P79" s="184">
        <v>55229.630462632085</v>
      </c>
      <c r="Q79" s="184">
        <v>56358.049095186856</v>
      </c>
      <c r="R79" s="184">
        <v>57214.704146732518</v>
      </c>
      <c r="S79" s="184">
        <v>58098.405043203842</v>
      </c>
      <c r="T79" s="184">
        <v>59842.212996165792</v>
      </c>
      <c r="U79" s="184">
        <v>61055.329694535933</v>
      </c>
      <c r="V79" s="184">
        <v>59592.034481454684</v>
      </c>
      <c r="W79" s="184">
        <v>55892.110974709358</v>
      </c>
      <c r="X79" s="184">
        <v>60037.445876895603</v>
      </c>
      <c r="Y79" s="184">
        <v>58478.881519685769</v>
      </c>
      <c r="Z79" s="189"/>
      <c r="AA79" s="189"/>
      <c r="AB79" s="186">
        <f t="shared" si="9"/>
        <v>48378.032379126511</v>
      </c>
      <c r="AC79" s="186">
        <f t="shared" si="10"/>
        <v>59011.160509456262</v>
      </c>
      <c r="AD79" s="187">
        <f t="shared" si="11"/>
        <v>53694.596444291383</v>
      </c>
    </row>
    <row r="80" spans="2:30" x14ac:dyDescent="0.25">
      <c r="B80" s="142" t="s">
        <v>195</v>
      </c>
      <c r="C80" s="190">
        <v>19408.921802553541</v>
      </c>
      <c r="D80" s="184">
        <v>20246.045355092221</v>
      </c>
      <c r="E80" s="184">
        <v>21266.438720922397</v>
      </c>
      <c r="F80" s="184">
        <v>22196.373377023468</v>
      </c>
      <c r="G80" s="184">
        <v>23358.886215978262</v>
      </c>
      <c r="H80" s="184">
        <v>24410.480675164294</v>
      </c>
      <c r="I80" s="184">
        <v>25413.276434514031</v>
      </c>
      <c r="J80" s="184">
        <v>25523.27475485827</v>
      </c>
      <c r="K80" s="184">
        <v>25824.692684603073</v>
      </c>
      <c r="L80" s="184">
        <v>24158.207974180263</v>
      </c>
      <c r="M80" s="184">
        <v>24473.462624620079</v>
      </c>
      <c r="N80" s="184">
        <v>25001.08530470452</v>
      </c>
      <c r="O80" s="184">
        <v>24816.345805692396</v>
      </c>
      <c r="P80" s="184">
        <v>25333.330038885102</v>
      </c>
      <c r="Q80" s="184">
        <v>26476.71639137423</v>
      </c>
      <c r="R80" s="184">
        <v>27523.680584040139</v>
      </c>
      <c r="S80" s="184">
        <v>28212.612996114738</v>
      </c>
      <c r="T80" s="184">
        <v>29496.163682474365</v>
      </c>
      <c r="U80" s="184">
        <v>31117.278381342581</v>
      </c>
      <c r="V80" s="184">
        <v>32645.663728836098</v>
      </c>
      <c r="W80" s="184">
        <v>31232.101080990775</v>
      </c>
      <c r="X80" s="184">
        <v>33619.6266459951</v>
      </c>
      <c r="Y80" s="184">
        <v>35254.503303544392</v>
      </c>
      <c r="Z80" s="189"/>
      <c r="AA80" s="189"/>
      <c r="AB80" s="186">
        <f t="shared" si="9"/>
        <v>24618.888634599742</v>
      </c>
      <c r="AC80" s="186">
        <f t="shared" si="10"/>
        <v>32773.834628141791</v>
      </c>
      <c r="AD80" s="187">
        <f t="shared" si="11"/>
        <v>28696.361631370768</v>
      </c>
    </row>
    <row r="81" spans="2:30" x14ac:dyDescent="0.25">
      <c r="B81" s="142" t="s">
        <v>220</v>
      </c>
      <c r="C81" s="190">
        <v>41530.517323827808</v>
      </c>
      <c r="D81" s="184">
        <v>42626.923068443655</v>
      </c>
      <c r="E81" s="184">
        <v>42484.516107741787</v>
      </c>
      <c r="F81" s="184">
        <v>43095.356861642278</v>
      </c>
      <c r="G81" s="184">
        <v>46051.743887650031</v>
      </c>
      <c r="H81" s="184">
        <v>48104.651813200362</v>
      </c>
      <c r="I81" s="184">
        <v>49956.848645299593</v>
      </c>
      <c r="J81" s="184">
        <v>52827.010122504937</v>
      </c>
      <c r="K81" s="184">
        <v>52999.437536180361</v>
      </c>
      <c r="L81" s="184">
        <v>48770.950336715789</v>
      </c>
      <c r="M81" s="184">
        <v>47457.622918583627</v>
      </c>
      <c r="N81" s="184">
        <v>48186.167287662101</v>
      </c>
      <c r="O81" s="184">
        <v>48440.255084089731</v>
      </c>
      <c r="P81" s="184">
        <v>50168.688534969842</v>
      </c>
      <c r="Q81" s="184">
        <v>50450.741612099577</v>
      </c>
      <c r="R81" s="184">
        <v>52142.932807488804</v>
      </c>
      <c r="S81" s="184">
        <v>54665.763915813754</v>
      </c>
      <c r="T81" s="184">
        <v>55638.492059179618</v>
      </c>
      <c r="U81" s="184">
        <v>56816.566600944789</v>
      </c>
      <c r="V81" s="184">
        <v>56584.168682721502</v>
      </c>
      <c r="W81" s="184">
        <v>51641.392081009624</v>
      </c>
      <c r="X81" s="184">
        <v>53003.170407686484</v>
      </c>
      <c r="Y81" s="184">
        <v>55033.265180038266</v>
      </c>
      <c r="Z81" s="189"/>
      <c r="AA81" s="189"/>
      <c r="AB81" s="186">
        <f t="shared" si="9"/>
        <v>48644.367773505204</v>
      </c>
      <c r="AC81" s="186">
        <f t="shared" si="10"/>
        <v>54615.712590480143</v>
      </c>
      <c r="AD81" s="187">
        <f t="shared" si="11"/>
        <v>51630.040181992677</v>
      </c>
    </row>
    <row r="82" spans="2:30" x14ac:dyDescent="0.25">
      <c r="B82" s="142" t="s">
        <v>121</v>
      </c>
      <c r="C82" s="190">
        <v>2571.1496556883076</v>
      </c>
      <c r="D82" s="184">
        <v>2646.8782242488801</v>
      </c>
      <c r="E82" s="184">
        <v>2699.1781024090301</v>
      </c>
      <c r="F82" s="184">
        <v>2861.574708000358</v>
      </c>
      <c r="G82" s="184">
        <v>3037.0638150350433</v>
      </c>
      <c r="H82" s="184">
        <v>3225.5443304506048</v>
      </c>
      <c r="I82" s="184">
        <v>3432.819251416001</v>
      </c>
      <c r="J82" s="184">
        <v>3642.0024102838352</v>
      </c>
      <c r="K82" s="184">
        <v>3701.3954786593722</v>
      </c>
      <c r="L82" s="184">
        <v>3937.2376418819044</v>
      </c>
      <c r="M82" s="184">
        <v>4213.3629913514869</v>
      </c>
      <c r="N82" s="184">
        <v>4374.2322716063627</v>
      </c>
      <c r="O82" s="184">
        <v>4551.8621266893106</v>
      </c>
      <c r="P82" s="184">
        <v>4780.1203449457953</v>
      </c>
      <c r="Q82" s="184">
        <v>5071.0470842127961</v>
      </c>
      <c r="R82" s="184">
        <v>5411.8755883258773</v>
      </c>
      <c r="S82" s="184">
        <v>5789.6780657957106</v>
      </c>
      <c r="T82" s="184">
        <v>6112.06664986136</v>
      </c>
      <c r="U82" s="184">
        <v>6436.1534023438389</v>
      </c>
      <c r="V82" s="184">
        <v>6617.1298686839336</v>
      </c>
      <c r="W82" s="184">
        <v>6172.0423863914439</v>
      </c>
      <c r="X82" s="184">
        <v>6677.1850308577568</v>
      </c>
      <c r="Y82" s="184">
        <v>7096.3388986517357</v>
      </c>
      <c r="Z82" s="189"/>
      <c r="AA82" s="189"/>
      <c r="AB82" s="186">
        <f t="shared" si="9"/>
        <v>4003.2827078256687</v>
      </c>
      <c r="AC82" s="186">
        <f t="shared" si="10"/>
        <v>6599.7699173857418</v>
      </c>
      <c r="AD82" s="187">
        <f t="shared" si="11"/>
        <v>5301.5263126057052</v>
      </c>
    </row>
    <row r="83" spans="2:30" x14ac:dyDescent="0.25">
      <c r="B83" s="142" t="s">
        <v>135</v>
      </c>
      <c r="C83" s="190">
        <v>5621.2620405978705</v>
      </c>
      <c r="D83" s="184">
        <v>5744.4939876240205</v>
      </c>
      <c r="E83" s="184">
        <v>5921.0778471213735</v>
      </c>
      <c r="F83" s="184">
        <v>6121.666191554189</v>
      </c>
      <c r="G83" s="184">
        <v>6348.2945791812826</v>
      </c>
      <c r="H83" s="184">
        <v>6625.6146646616407</v>
      </c>
      <c r="I83" s="184">
        <v>6899.8512037774735</v>
      </c>
      <c r="J83" s="184">
        <v>7242.0181657077264</v>
      </c>
      <c r="K83" s="184">
        <v>7578.2052210062311</v>
      </c>
      <c r="L83" s="184">
        <v>7828.8091880540514</v>
      </c>
      <c r="M83" s="184">
        <v>8212.6344535532098</v>
      </c>
      <c r="N83" s="184">
        <v>8610.5288483593322</v>
      </c>
      <c r="O83" s="184">
        <v>9015.8008611124806</v>
      </c>
      <c r="P83" s="184">
        <v>9402.1079541145991</v>
      </c>
      <c r="Q83" s="184">
        <v>9759.0252071929281</v>
      </c>
      <c r="R83" s="184">
        <v>10121.840924660526</v>
      </c>
      <c r="S83" s="184">
        <v>10519.295058996555</v>
      </c>
      <c r="T83" s="184">
        <v>10941.920951023143</v>
      </c>
      <c r="U83" s="184">
        <v>11397.431401375894</v>
      </c>
      <c r="V83" s="184">
        <v>11857.789117041737</v>
      </c>
      <c r="W83" s="184">
        <v>11515.680743615412</v>
      </c>
      <c r="X83" s="184">
        <v>11859.436322952586</v>
      </c>
      <c r="Y83" s="184">
        <v>12409.758854952039</v>
      </c>
      <c r="Z83" s="189"/>
      <c r="AA83" s="189"/>
      <c r="AB83" s="186">
        <f t="shared" si="9"/>
        <v>7917.4692971277027</v>
      </c>
      <c r="AC83" s="186">
        <f t="shared" si="10"/>
        <v>11808.019287987534</v>
      </c>
      <c r="AD83" s="187">
        <f t="shared" si="11"/>
        <v>9862.7442925576179</v>
      </c>
    </row>
    <row r="84" spans="2:30" x14ac:dyDescent="0.25">
      <c r="B84" s="142" t="s">
        <v>179</v>
      </c>
      <c r="C84" s="190">
        <v>11026.10180735844</v>
      </c>
      <c r="D84" s="184">
        <v>11098.446235454514</v>
      </c>
      <c r="E84" s="184">
        <v>11878.862355350568</v>
      </c>
      <c r="F84" s="184">
        <v>12785.930138930369</v>
      </c>
      <c r="G84" s="184">
        <v>13126.582552707352</v>
      </c>
      <c r="H84" s="184">
        <v>13328.95639420007</v>
      </c>
      <c r="I84" s="184">
        <v>13780.727930019671</v>
      </c>
      <c r="J84" s="184">
        <v>14689.560447836551</v>
      </c>
      <c r="K84" s="184">
        <v>14525.760246922016</v>
      </c>
      <c r="L84" s="184">
        <v>14473.832889502779</v>
      </c>
      <c r="M84" s="184">
        <v>15099.460194880116</v>
      </c>
      <c r="N84" s="184">
        <v>15302.201935612167</v>
      </c>
      <c r="O84" s="184">
        <v>14541.849373363137</v>
      </c>
      <c r="P84" s="184">
        <v>14113.457788309452</v>
      </c>
      <c r="Q84" s="184">
        <v>14538.52186968621</v>
      </c>
      <c r="R84" s="184">
        <v>14010.858261597448</v>
      </c>
      <c r="S84" s="184">
        <v>14968.595046497956</v>
      </c>
      <c r="T84" s="184">
        <v>15163.292311302961</v>
      </c>
      <c r="U84" s="184">
        <v>14628.946343641988</v>
      </c>
      <c r="V84" s="184">
        <v>14084.353512189777</v>
      </c>
      <c r="W84" s="184">
        <v>14432.362714039966</v>
      </c>
      <c r="X84" s="184">
        <v>15004.687971136336</v>
      </c>
      <c r="Y84" s="184">
        <v>15308.003239599748</v>
      </c>
      <c r="Z84" s="189"/>
      <c r="AA84" s="189"/>
      <c r="AB84" s="186">
        <f t="shared" si="9"/>
        <v>13802.9443210851</v>
      </c>
      <c r="AC84" s="186">
        <f t="shared" si="10"/>
        <v>14691.670756121563</v>
      </c>
      <c r="AD84" s="187">
        <f t="shared" si="11"/>
        <v>14247.307538603331</v>
      </c>
    </row>
    <row r="85" spans="2:30" x14ac:dyDescent="0.25">
      <c r="B85" s="142" t="s">
        <v>180</v>
      </c>
      <c r="C85" s="190">
        <v>8779.7925618612298</v>
      </c>
      <c r="D85" s="184">
        <v>8654.4536917727019</v>
      </c>
      <c r="E85" s="184">
        <v>7693.8580386718604</v>
      </c>
      <c r="F85" s="184">
        <v>4726.974047533573</v>
      </c>
      <c r="G85" s="184">
        <v>7044.6868250045336</v>
      </c>
      <c r="H85" s="184">
        <v>6952.889330357375</v>
      </c>
      <c r="I85" s="184">
        <v>7292.8870573606882</v>
      </c>
      <c r="J85" s="184">
        <v>7493.8439168457026</v>
      </c>
      <c r="K85" s="184">
        <v>7955.696098190002</v>
      </c>
      <c r="L85" s="184">
        <v>7933.8211763272748</v>
      </c>
      <c r="M85" s="184">
        <v>8178.3052518464901</v>
      </c>
      <c r="N85" s="184">
        <v>8493.0824669966478</v>
      </c>
      <c r="O85" s="184">
        <v>9251.9824028870789</v>
      </c>
      <c r="P85" s="184">
        <v>9503.875039801831</v>
      </c>
      <c r="Q85" s="184">
        <v>9194.86407751355</v>
      </c>
      <c r="R85" s="184">
        <v>9371.2134871918424</v>
      </c>
      <c r="S85" s="184">
        <v>10404.203867067417</v>
      </c>
      <c r="T85" s="184">
        <v>9976.8549418628518</v>
      </c>
      <c r="U85" s="184">
        <v>9995.0495130761828</v>
      </c>
      <c r="V85" s="184">
        <v>10299.31628901934</v>
      </c>
      <c r="W85" s="184">
        <v>8848.1184567801283</v>
      </c>
      <c r="X85" s="184">
        <v>8786.582352320067</v>
      </c>
      <c r="Y85" s="184">
        <v>9199.0206936912309</v>
      </c>
      <c r="Z85" s="189"/>
      <c r="AA85" s="189"/>
      <c r="AB85" s="186">
        <f t="shared" si="9"/>
        <v>8272.4046821718148</v>
      </c>
      <c r="AC85" s="186">
        <f t="shared" si="10"/>
        <v>9425.6174609773898</v>
      </c>
      <c r="AD85" s="187">
        <f t="shared" si="11"/>
        <v>8849.0110715746014</v>
      </c>
    </row>
    <row r="86" spans="2:30" x14ac:dyDescent="0.25">
      <c r="B86" s="142" t="s">
        <v>225</v>
      </c>
      <c r="C86" s="190">
        <v>48637.227603255211</v>
      </c>
      <c r="D86" s="184">
        <v>50408.823730794349</v>
      </c>
      <c r="E86" s="184">
        <v>52490.585135865527</v>
      </c>
      <c r="F86" s="184">
        <v>53198.88601966649</v>
      </c>
      <c r="G86" s="184">
        <v>55780.871506060597</v>
      </c>
      <c r="H86" s="184">
        <v>57711.414602568519</v>
      </c>
      <c r="I86" s="184">
        <v>58978.289435719649</v>
      </c>
      <c r="J86" s="184">
        <v>60340.234363623444</v>
      </c>
      <c r="K86" s="184">
        <v>56471.432249569698</v>
      </c>
      <c r="L86" s="184">
        <v>53052.193452142863</v>
      </c>
      <c r="M86" s="184">
        <v>53651.907991573462</v>
      </c>
      <c r="N86" s="184">
        <v>53863.875379697529</v>
      </c>
      <c r="O86" s="184">
        <v>53633.140930766982</v>
      </c>
      <c r="P86" s="184">
        <v>53952.046565555393</v>
      </c>
      <c r="Q86" s="184">
        <v>58191.608208356891</v>
      </c>
      <c r="R86" s="184">
        <v>71692.568203910399</v>
      </c>
      <c r="S86" s="184">
        <v>72310.302236697913</v>
      </c>
      <c r="T86" s="184">
        <v>77968.629852554324</v>
      </c>
      <c r="U86" s="184">
        <v>83575.59924108455</v>
      </c>
      <c r="V86" s="184">
        <v>86925.906581797564</v>
      </c>
      <c r="W86" s="184">
        <v>91356.855053801977</v>
      </c>
      <c r="X86" s="184">
        <v>102785.49023869034</v>
      </c>
      <c r="Y86" s="184">
        <v>113870.78554959684</v>
      </c>
      <c r="Z86" s="189"/>
      <c r="AA86" s="189"/>
      <c r="AB86" s="186">
        <f t="shared" si="9"/>
        <v>57907.446526021056</v>
      </c>
      <c r="AC86" s="186">
        <f t="shared" si="10"/>
        <v>95702.927332994252</v>
      </c>
      <c r="AD86" s="187">
        <f t="shared" si="11"/>
        <v>76805.186929507647</v>
      </c>
    </row>
    <row r="87" spans="2:30" x14ac:dyDescent="0.25">
      <c r="B87" s="142" t="s">
        <v>214</v>
      </c>
      <c r="C87" s="190">
        <v>30476.391623674564</v>
      </c>
      <c r="D87" s="184">
        <v>29865.868434645628</v>
      </c>
      <c r="E87" s="184">
        <v>29236.936496153558</v>
      </c>
      <c r="F87" s="184">
        <v>29114.040063653254</v>
      </c>
      <c r="G87" s="184">
        <v>29972.481014078079</v>
      </c>
      <c r="H87" s="184">
        <v>30666.159973792033</v>
      </c>
      <c r="I87" s="184">
        <v>31810.796653067806</v>
      </c>
      <c r="J87" s="184">
        <v>33136.219719822257</v>
      </c>
      <c r="K87" s="184">
        <v>33611.069349082733</v>
      </c>
      <c r="L87" s="184">
        <v>33107.035781634164</v>
      </c>
      <c r="M87" s="184">
        <v>34350.4489816188</v>
      </c>
      <c r="N87" s="184">
        <v>35596.753046385165</v>
      </c>
      <c r="O87" s="184">
        <v>35849.883612442703</v>
      </c>
      <c r="P87" s="184">
        <v>36740.796269739796</v>
      </c>
      <c r="Q87" s="184">
        <v>37454.80848866274</v>
      </c>
      <c r="R87" s="184">
        <v>37632.819640320202</v>
      </c>
      <c r="S87" s="184">
        <v>38570.871752428138</v>
      </c>
      <c r="T87" s="184">
        <v>39448.139145816232</v>
      </c>
      <c r="U87" s="184">
        <v>40270.424019933307</v>
      </c>
      <c r="V87" s="184">
        <v>41151.00673964755</v>
      </c>
      <c r="W87" s="184">
        <v>39680.66587035705</v>
      </c>
      <c r="X87" s="184">
        <v>42409.476040431568</v>
      </c>
      <c r="Y87" s="184">
        <v>44272.253221269624</v>
      </c>
      <c r="Z87" s="189"/>
      <c r="AA87" s="189"/>
      <c r="AB87" s="186">
        <f t="shared" si="9"/>
        <v>33702.306669278769</v>
      </c>
      <c r="AC87" s="186">
        <f t="shared" si="10"/>
        <v>41556.76517832782</v>
      </c>
      <c r="AD87" s="187">
        <f t="shared" si="11"/>
        <v>37629.535923803298</v>
      </c>
    </row>
    <row r="88" spans="2:30" x14ac:dyDescent="0.25">
      <c r="B88" s="142" t="s">
        <v>205</v>
      </c>
      <c r="C88" s="190">
        <v>43053.933064289988</v>
      </c>
      <c r="D88" s="184">
        <v>43869.427941171336</v>
      </c>
      <c r="E88" s="184">
        <v>43915.385340484005</v>
      </c>
      <c r="F88" s="184">
        <v>43781.219978342138</v>
      </c>
      <c r="G88" s="184">
        <v>44118.036636866484</v>
      </c>
      <c r="H88" s="184">
        <v>44260.827417351458</v>
      </c>
      <c r="I88" s="184">
        <v>44918.17035314993</v>
      </c>
      <c r="J88" s="184">
        <v>45356.536719348522</v>
      </c>
      <c r="K88" s="184">
        <v>44623.602015305682</v>
      </c>
      <c r="L88" s="184">
        <v>42074.921245509111</v>
      </c>
      <c r="M88" s="184">
        <v>42664.355272792454</v>
      </c>
      <c r="N88" s="184">
        <v>42892.30556419483</v>
      </c>
      <c r="O88" s="184">
        <v>41501.711230970475</v>
      </c>
      <c r="P88" s="184">
        <v>40268.112789277344</v>
      </c>
      <c r="Q88" s="184">
        <v>39898.526460982612</v>
      </c>
      <c r="R88" s="184">
        <v>40247.829043794169</v>
      </c>
      <c r="S88" s="184">
        <v>40837.737628143695</v>
      </c>
      <c r="T88" s="184">
        <v>41581.12079054799</v>
      </c>
      <c r="U88" s="184">
        <v>42045.921469440662</v>
      </c>
      <c r="V88" s="184">
        <v>42739.0499116836</v>
      </c>
      <c r="W88" s="184">
        <v>39091.406055017738</v>
      </c>
      <c r="X88" s="184">
        <v>42055.54240924128</v>
      </c>
      <c r="Y88" s="184">
        <v>43788.239313559563</v>
      </c>
      <c r="Z88" s="189"/>
      <c r="AA88" s="189"/>
      <c r="AB88" s="186">
        <f t="shared" si="9"/>
        <v>42770.208860695682</v>
      </c>
      <c r="AC88" s="186">
        <f t="shared" si="10"/>
        <v>41944.031831788561</v>
      </c>
      <c r="AD88" s="187">
        <f t="shared" si="11"/>
        <v>42357.120346242125</v>
      </c>
    </row>
    <row r="89" spans="2:30" x14ac:dyDescent="0.25">
      <c r="B89" s="142" t="s">
        <v>170</v>
      </c>
      <c r="C89" s="190">
        <v>9496.543122297544</v>
      </c>
      <c r="D89" s="184">
        <v>9575.8761003208692</v>
      </c>
      <c r="E89" s="184">
        <v>9719.602501279207</v>
      </c>
      <c r="F89" s="184">
        <v>10027.368706088168</v>
      </c>
      <c r="G89" s="184">
        <v>10110.535305956957</v>
      </c>
      <c r="H89" s="184">
        <v>10151.976615314581</v>
      </c>
      <c r="I89" s="184">
        <v>10396.593232967811</v>
      </c>
      <c r="J89" s="184">
        <v>10500.333949643518</v>
      </c>
      <c r="K89" s="184">
        <v>10376.102375164925</v>
      </c>
      <c r="L89" s="184">
        <v>9885.0239292058959</v>
      </c>
      <c r="M89" s="184">
        <v>9700.0274181929781</v>
      </c>
      <c r="N89" s="184">
        <v>9823.7735277386473</v>
      </c>
      <c r="O89" s="184">
        <v>9715.2083544843445</v>
      </c>
      <c r="P89" s="184">
        <v>9718.6247627676821</v>
      </c>
      <c r="Q89" s="184">
        <v>9745.5540081284798</v>
      </c>
      <c r="R89" s="184">
        <v>9800.5068501915484</v>
      </c>
      <c r="S89" s="184">
        <v>9906.0402199896707</v>
      </c>
      <c r="T89" s="184">
        <v>9984.577117370256</v>
      </c>
      <c r="U89" s="184">
        <v>10160.763270231928</v>
      </c>
      <c r="V89" s="184">
        <v>10244.366192124531</v>
      </c>
      <c r="W89" s="184">
        <v>9208.368569666196</v>
      </c>
      <c r="X89" s="184">
        <v>9607.2272536649743</v>
      </c>
      <c r="Y89" s="184">
        <v>10011.856722592131</v>
      </c>
      <c r="Z89" s="189"/>
      <c r="AA89" s="189"/>
      <c r="AB89" s="186">
        <f t="shared" si="9"/>
        <v>9924.1260053946153</v>
      </c>
      <c r="AC89" s="186">
        <f t="shared" si="10"/>
        <v>9846.516401655952</v>
      </c>
      <c r="AD89" s="187">
        <f t="shared" si="11"/>
        <v>9885.3212035252836</v>
      </c>
    </row>
    <row r="90" spans="2:30" x14ac:dyDescent="0.25">
      <c r="B90" s="142" t="s">
        <v>222</v>
      </c>
      <c r="C90" s="190">
        <v>36323.095297341068</v>
      </c>
      <c r="D90" s="184">
        <v>36375.586416246399</v>
      </c>
      <c r="E90" s="184">
        <v>36306.330204804981</v>
      </c>
      <c r="F90" s="184">
        <v>36784.881025082468</v>
      </c>
      <c r="G90" s="184">
        <v>37576.389891712504</v>
      </c>
      <c r="H90" s="184">
        <v>38250.638011169591</v>
      </c>
      <c r="I90" s="184">
        <v>38751.005004668092</v>
      </c>
      <c r="J90" s="184">
        <v>39280.894898665967</v>
      </c>
      <c r="K90" s="184">
        <v>38781.19872665462</v>
      </c>
      <c r="L90" s="184">
        <v>36577.863403998126</v>
      </c>
      <c r="M90" s="184">
        <v>38069.956038598262</v>
      </c>
      <c r="N90" s="184">
        <v>38149.618107941671</v>
      </c>
      <c r="O90" s="184">
        <v>38735.896349425202</v>
      </c>
      <c r="P90" s="184">
        <v>39569.636574469019</v>
      </c>
      <c r="Q90" s="184">
        <v>39739.541124169715</v>
      </c>
      <c r="R90" s="184">
        <v>40402.58150552903</v>
      </c>
      <c r="S90" s="184">
        <v>40727.968877159801</v>
      </c>
      <c r="T90" s="184">
        <v>41444.215744391382</v>
      </c>
      <c r="U90" s="184">
        <v>41763.820469444523</v>
      </c>
      <c r="V90" s="184">
        <v>41654.327915269336</v>
      </c>
      <c r="W90" s="184">
        <v>39989.578606681753</v>
      </c>
      <c r="X90" s="184">
        <v>41034.656780303281</v>
      </c>
      <c r="Y90" s="184">
        <v>41641.165005120041</v>
      </c>
      <c r="Z90" s="189"/>
      <c r="AA90" s="189"/>
      <c r="AB90" s="186">
        <f t="shared" si="9"/>
        <v>38435.960955668212</v>
      </c>
      <c r="AC90" s="186">
        <f t="shared" si="10"/>
        <v>41216.709755363787</v>
      </c>
      <c r="AD90" s="187">
        <f t="shared" si="11"/>
        <v>39826.335355515999</v>
      </c>
    </row>
    <row r="91" spans="2:30" x14ac:dyDescent="0.25">
      <c r="B91" s="142" t="s">
        <v>164</v>
      </c>
      <c r="C91" s="190">
        <v>8866.4776607213662</v>
      </c>
      <c r="D91" s="184">
        <v>9140.0670726259414</v>
      </c>
      <c r="E91" s="184">
        <v>9463.0365573120616</v>
      </c>
      <c r="F91" s="184">
        <v>9636.5892051631654</v>
      </c>
      <c r="G91" s="184">
        <v>10204.412820240859</v>
      </c>
      <c r="H91" s="184">
        <v>10751.771272586378</v>
      </c>
      <c r="I91" s="184">
        <v>10862.461795081354</v>
      </c>
      <c r="J91" s="184">
        <v>11028.312191709043</v>
      </c>
      <c r="K91" s="184">
        <v>11540.403803230214</v>
      </c>
      <c r="L91" s="184">
        <v>11856.288850289404</v>
      </c>
      <c r="M91" s="184">
        <v>11866.880893364159</v>
      </c>
      <c r="N91" s="184">
        <v>11885.238725750038</v>
      </c>
      <c r="O91" s="184">
        <v>12001.990289587509</v>
      </c>
      <c r="P91" s="184">
        <v>11542.292545193322</v>
      </c>
      <c r="Q91" s="184">
        <v>10605.349315357973</v>
      </c>
      <c r="R91" s="184">
        <v>9912.7131900580862</v>
      </c>
      <c r="S91" s="184">
        <v>9633.1007999389858</v>
      </c>
      <c r="T91" s="184">
        <v>9629.1029971275148</v>
      </c>
      <c r="U91" s="184">
        <v>9584.5071379269539</v>
      </c>
      <c r="V91" s="184">
        <v>9534.6609493486012</v>
      </c>
      <c r="W91" s="184">
        <v>9184.0035456647583</v>
      </c>
      <c r="X91" s="184">
        <v>9203.2710098272055</v>
      </c>
      <c r="Y91" s="184">
        <v>9318.6917581621183</v>
      </c>
      <c r="Z91" s="189"/>
      <c r="AA91" s="189"/>
      <c r="AB91" s="186">
        <f t="shared" si="9"/>
        <v>10579.249443629855</v>
      </c>
      <c r="AC91" s="186">
        <f t="shared" si="10"/>
        <v>9365.0268801859274</v>
      </c>
      <c r="AD91" s="187">
        <f t="shared" si="11"/>
        <v>9972.1381619078911</v>
      </c>
    </row>
    <row r="92" spans="2:30" x14ac:dyDescent="0.25">
      <c r="B92" s="142" t="s">
        <v>235</v>
      </c>
      <c r="C92" s="190">
        <v>10275.761871298448</v>
      </c>
      <c r="D92" s="184">
        <v>11682.841791515122</v>
      </c>
      <c r="E92" s="184">
        <v>12827.231082880471</v>
      </c>
      <c r="F92" s="184">
        <v>13973.077738521026</v>
      </c>
      <c r="G92" s="184">
        <v>15208.440248665978</v>
      </c>
      <c r="H92" s="184">
        <v>16536.015407237701</v>
      </c>
      <c r="I92" s="184">
        <v>18112.778701195417</v>
      </c>
      <c r="J92" s="184">
        <v>19500.478941561592</v>
      </c>
      <c r="K92" s="184">
        <v>19770.216648154128</v>
      </c>
      <c r="L92" s="184">
        <v>19614.735320527849</v>
      </c>
      <c r="M92" s="184">
        <v>20751.257239946244</v>
      </c>
      <c r="N92" s="184">
        <v>21970.083923931925</v>
      </c>
      <c r="O92" s="184">
        <v>22702.578840678605</v>
      </c>
      <c r="P92" s="184">
        <v>23720.816071603393</v>
      </c>
      <c r="Q92" s="184">
        <v>24355.756118888734</v>
      </c>
      <c r="R92" s="184">
        <v>24290.417633926503</v>
      </c>
      <c r="S92" s="184">
        <v>24210.862961638202</v>
      </c>
      <c r="T92" s="184">
        <v>24862.966124588893</v>
      </c>
      <c r="U92" s="184">
        <v>25544.344756303515</v>
      </c>
      <c r="V92" s="184">
        <v>26351.804441878194</v>
      </c>
      <c r="W92" s="184">
        <v>25361.507991001541</v>
      </c>
      <c r="X92" s="184">
        <v>26110.530040918951</v>
      </c>
      <c r="Y92" s="184">
        <v>26093.294586037508</v>
      </c>
      <c r="Z92" s="189"/>
      <c r="AA92" s="189"/>
      <c r="AB92" s="186">
        <f t="shared" si="9"/>
        <v>19131.462037042234</v>
      </c>
      <c r="AC92" s="186">
        <f t="shared" si="10"/>
        <v>25892.296363227942</v>
      </c>
      <c r="AD92" s="187">
        <f t="shared" si="11"/>
        <v>22511.879200135088</v>
      </c>
    </row>
    <row r="93" spans="2:30" x14ac:dyDescent="0.25">
      <c r="B93" s="142" t="s">
        <v>101</v>
      </c>
      <c r="C93" s="190">
        <v>3303.326444782535</v>
      </c>
      <c r="D93" s="184">
        <v>3325.9119021003048</v>
      </c>
      <c r="E93" s="184">
        <v>3244.1763342742461</v>
      </c>
      <c r="F93" s="184">
        <v>3241.6746654698595</v>
      </c>
      <c r="G93" s="184">
        <v>3306.7899536823384</v>
      </c>
      <c r="H93" s="184">
        <v>3399.4039943698381</v>
      </c>
      <c r="I93" s="184">
        <v>3513.3482692270077</v>
      </c>
      <c r="J93" s="184">
        <v>3644.334912986084</v>
      </c>
      <c r="K93" s="184">
        <v>3545.5935023918028</v>
      </c>
      <c r="L93" s="184">
        <v>3555.988258796056</v>
      </c>
      <c r="M93" s="184">
        <v>3735.7929255231238</v>
      </c>
      <c r="N93" s="184">
        <v>3824.1974665676053</v>
      </c>
      <c r="O93" s="184">
        <v>3899.167071457663</v>
      </c>
      <c r="P93" s="184">
        <v>3950.8814321461282</v>
      </c>
      <c r="Q93" s="184">
        <v>4055.1131882156305</v>
      </c>
      <c r="R93" s="184">
        <v>4163.9247470025466</v>
      </c>
      <c r="S93" s="184">
        <v>4244.8576258586118</v>
      </c>
      <c r="T93" s="184">
        <v>4312.9089172498916</v>
      </c>
      <c r="U93" s="184">
        <v>4464.8132109267963</v>
      </c>
      <c r="V93" s="184">
        <v>4601.2113725803729</v>
      </c>
      <c r="W93" s="184">
        <v>4497.3629750232867</v>
      </c>
      <c r="X93" s="184">
        <v>4745.6370334290377</v>
      </c>
      <c r="Y93" s="184">
        <v>4881.5317292863701</v>
      </c>
      <c r="Z93" s="189"/>
      <c r="AA93" s="189"/>
      <c r="AB93" s="186">
        <f t="shared" si="9"/>
        <v>3681.5217562278476</v>
      </c>
      <c r="AC93" s="186">
        <f t="shared" si="10"/>
        <v>4638.1112642491726</v>
      </c>
      <c r="AD93" s="187">
        <f t="shared" si="11"/>
        <v>4159.8165102385101</v>
      </c>
    </row>
    <row r="94" spans="2:30" x14ac:dyDescent="0.25">
      <c r="B94" s="142" t="s">
        <v>243</v>
      </c>
      <c r="C94" s="190">
        <v>58117.180581133107</v>
      </c>
      <c r="D94" s="184">
        <v>56580.98936856036</v>
      </c>
      <c r="E94" s="184">
        <v>56701.059407410976</v>
      </c>
      <c r="F94" s="184">
        <v>64811.181955685061</v>
      </c>
      <c r="G94" s="184">
        <v>69723.617292818701</v>
      </c>
      <c r="H94" s="184">
        <v>74294.346664797064</v>
      </c>
      <c r="I94" s="184">
        <v>75551.110915814905</v>
      </c>
      <c r="J94" s="184">
        <v>75498.230356989967</v>
      </c>
      <c r="K94" s="184">
        <v>73162.900443446415</v>
      </c>
      <c r="L94" s="184">
        <v>64468.793437849788</v>
      </c>
      <c r="M94" s="184">
        <v>59780.029854140725</v>
      </c>
      <c r="N94" s="184">
        <v>61356.935596287425</v>
      </c>
      <c r="O94" s="184">
        <v>60588.155959300064</v>
      </c>
      <c r="P94" s="184">
        <v>57051.743802512123</v>
      </c>
      <c r="Q94" s="184">
        <v>55583.561668785245</v>
      </c>
      <c r="R94" s="184">
        <v>53808.125761484458</v>
      </c>
      <c r="S94" s="184">
        <v>53476.121037680445</v>
      </c>
      <c r="T94" s="184">
        <v>50007.29953660172</v>
      </c>
      <c r="U94" s="184">
        <v>48943.006216304915</v>
      </c>
      <c r="V94" s="184">
        <v>47314.796837397298</v>
      </c>
      <c r="W94" s="184">
        <v>43922.630209562616</v>
      </c>
      <c r="X94" s="184">
        <v>45652.278400988987</v>
      </c>
      <c r="Y94" s="184">
        <v>49168.591708767744</v>
      </c>
      <c r="Z94" s="189"/>
      <c r="AA94" s="189"/>
      <c r="AB94" s="186">
        <f t="shared" si="9"/>
        <v>62253.41020229437</v>
      </c>
      <c r="AC94" s="186">
        <f t="shared" si="10"/>
        <v>47000.260674604317</v>
      </c>
      <c r="AD94" s="187">
        <f t="shared" si="11"/>
        <v>54626.835438449343</v>
      </c>
    </row>
    <row r="95" spans="2:30" x14ac:dyDescent="0.25">
      <c r="B95" s="142" t="s">
        <v>155</v>
      </c>
      <c r="C95" s="190">
        <v>3078.9092516517658</v>
      </c>
      <c r="D95" s="184">
        <v>3212.1335470955837</v>
      </c>
      <c r="E95" s="184">
        <v>3182.2328948347736</v>
      </c>
      <c r="F95" s="184">
        <v>3370.4301992036872</v>
      </c>
      <c r="G95" s="184">
        <v>3563.8753630916995</v>
      </c>
      <c r="H95" s="184">
        <v>3517.7205088488886</v>
      </c>
      <c r="I95" s="184">
        <v>3588.0899181607911</v>
      </c>
      <c r="J95" s="184">
        <v>3857.6539090044439</v>
      </c>
      <c r="K95" s="184">
        <v>4142.211454027004</v>
      </c>
      <c r="L95" s="184">
        <v>4210.6263473170538</v>
      </c>
      <c r="M95" s="184">
        <v>4141.0772055994821</v>
      </c>
      <c r="N95" s="184">
        <v>4334.660788925702</v>
      </c>
      <c r="O95" s="184">
        <v>4259.3182038699269</v>
      </c>
      <c r="P95" s="184">
        <v>4631.4032666144767</v>
      </c>
      <c r="Q95" s="184">
        <v>4722.0860022870093</v>
      </c>
      <c r="R95" s="184">
        <v>4805.1410923838812</v>
      </c>
      <c r="S95" s="184">
        <v>4912.3824843088523</v>
      </c>
      <c r="T95" s="184">
        <v>5046.691535490947</v>
      </c>
      <c r="U95" s="184">
        <v>5133.1519144298945</v>
      </c>
      <c r="V95" s="184">
        <v>5258.3666963114174</v>
      </c>
      <c r="W95" s="184">
        <v>4726.1965588636149</v>
      </c>
      <c r="X95" s="184">
        <v>4933.7856501557326</v>
      </c>
      <c r="Y95" s="184">
        <v>5193.707867625666</v>
      </c>
      <c r="Z95" s="189"/>
      <c r="AA95" s="189"/>
      <c r="AB95" s="186">
        <f t="shared" si="9"/>
        <v>4032.0357762619979</v>
      </c>
      <c r="AC95" s="186">
        <f t="shared" si="10"/>
        <v>5049.0417374772642</v>
      </c>
      <c r="AD95" s="187">
        <f t="shared" si="11"/>
        <v>4540.5387568696315</v>
      </c>
    </row>
    <row r="96" spans="2:30" x14ac:dyDescent="0.25">
      <c r="B96" s="142" t="s">
        <v>78</v>
      </c>
      <c r="C96" s="190">
        <v>2804.8182770006197</v>
      </c>
      <c r="D96" s="184">
        <v>2918.3873216516699</v>
      </c>
      <c r="E96" s="184">
        <v>3043.4828437008978</v>
      </c>
      <c r="F96" s="184">
        <v>3181.0549761375059</v>
      </c>
      <c r="G96" s="184">
        <v>3336.8997825412048</v>
      </c>
      <c r="H96" s="184">
        <v>3522.2879003145658</v>
      </c>
      <c r="I96" s="184">
        <v>3765.6486679240547</v>
      </c>
      <c r="J96" s="184">
        <v>3988.1697214105589</v>
      </c>
      <c r="K96" s="184">
        <v>4234.0018904216358</v>
      </c>
      <c r="L96" s="184">
        <v>4482.8997617625937</v>
      </c>
      <c r="M96" s="184">
        <v>4793.2239845691347</v>
      </c>
      <c r="N96" s="184">
        <v>5103.5489595288509</v>
      </c>
      <c r="O96" s="184">
        <v>5434.8346857356228</v>
      </c>
      <c r="P96" s="184">
        <v>5789.2754002846668</v>
      </c>
      <c r="Q96" s="184">
        <v>6145.4972185185543</v>
      </c>
      <c r="R96" s="184">
        <v>6499.0729317820023</v>
      </c>
      <c r="S96" s="184">
        <v>6850.5809067971923</v>
      </c>
      <c r="T96" s="184">
        <v>7211.2590892488543</v>
      </c>
      <c r="U96" s="184">
        <v>7546.3342536598439</v>
      </c>
      <c r="V96" s="184">
        <v>7840.0713830942832</v>
      </c>
      <c r="W96" s="184">
        <v>7763.9488813409635</v>
      </c>
      <c r="X96" s="184">
        <v>7846.9750222927596</v>
      </c>
      <c r="Y96" s="184">
        <v>7947.6587971544386</v>
      </c>
      <c r="Z96" s="189"/>
      <c r="AA96" s="189"/>
      <c r="AB96" s="186">
        <f t="shared" si="9"/>
        <v>4616.9413510738996</v>
      </c>
      <c r="AC96" s="186">
        <f t="shared" si="10"/>
        <v>7788.9976675084572</v>
      </c>
      <c r="AD96" s="187">
        <f t="shared" si="11"/>
        <v>6202.9695092911788</v>
      </c>
    </row>
    <row r="97" spans="2:30" x14ac:dyDescent="0.25">
      <c r="B97" s="142" t="s">
        <v>183</v>
      </c>
      <c r="C97" s="190">
        <v>12989.898422307084</v>
      </c>
      <c r="D97" s="184">
        <v>13990.843843846922</v>
      </c>
      <c r="E97" s="184">
        <v>15157.62079910208</v>
      </c>
      <c r="F97" s="184">
        <v>16593.91767804516</v>
      </c>
      <c r="G97" s="184">
        <v>18165.749405366845</v>
      </c>
      <c r="H97" s="184">
        <v>20331.700031661072</v>
      </c>
      <c r="I97" s="184">
        <v>22975.562755746891</v>
      </c>
      <c r="J97" s="184">
        <v>25466.782920641701</v>
      </c>
      <c r="K97" s="184">
        <v>24899.646383367704</v>
      </c>
      <c r="L97" s="184">
        <v>21704.32378518298</v>
      </c>
      <c r="M97" s="184">
        <v>21173.401801435666</v>
      </c>
      <c r="N97" s="184">
        <v>22117.406680793203</v>
      </c>
      <c r="O97" s="184">
        <v>23970.452510636376</v>
      </c>
      <c r="P97" s="184">
        <v>24715.065708629056</v>
      </c>
      <c r="Q97" s="184">
        <v>25423.489107202531</v>
      </c>
      <c r="R97" s="184">
        <v>26628.354680837976</v>
      </c>
      <c r="S97" s="184">
        <v>27509.336326602497</v>
      </c>
      <c r="T97" s="184">
        <v>28673.563396266407</v>
      </c>
      <c r="U97" s="184">
        <v>30051.402563503536</v>
      </c>
      <c r="V97" s="184">
        <v>31038.679266874708</v>
      </c>
      <c r="W97" s="184">
        <v>30568.501815632218</v>
      </c>
      <c r="X97" s="184">
        <v>32080.203817928119</v>
      </c>
      <c r="Y97" s="184">
        <v>32733.466298271858</v>
      </c>
      <c r="Z97" s="189"/>
      <c r="AA97" s="189"/>
      <c r="AB97" s="186">
        <f t="shared" si="9"/>
        <v>21804.839790981787</v>
      </c>
      <c r="AC97" s="186">
        <f t="shared" si="10"/>
        <v>31294.450752442084</v>
      </c>
      <c r="AD97" s="187">
        <f t="shared" si="11"/>
        <v>26549.645271711935</v>
      </c>
    </row>
    <row r="98" spans="2:30" x14ac:dyDescent="0.25">
      <c r="B98" s="142" t="s">
        <v>176</v>
      </c>
      <c r="C98" s="190">
        <v>12696.700941870526</v>
      </c>
      <c r="D98" s="184">
        <v>12978.278788607073</v>
      </c>
      <c r="E98" s="184">
        <v>13249.079933107476</v>
      </c>
      <c r="F98" s="184">
        <v>13500.124083360917</v>
      </c>
      <c r="G98" s="184">
        <v>14181.52280956617</v>
      </c>
      <c r="H98" s="184">
        <v>14348.35785317461</v>
      </c>
      <c r="I98" s="184">
        <v>14333.536859360333</v>
      </c>
      <c r="J98" s="184">
        <v>15375.722730698093</v>
      </c>
      <c r="K98" s="184">
        <v>16502.519358634028</v>
      </c>
      <c r="L98" s="184">
        <v>17957.695123158715</v>
      </c>
      <c r="M98" s="184">
        <v>19216.49054303404</v>
      </c>
      <c r="N98" s="184">
        <v>19193.920713397456</v>
      </c>
      <c r="O98" s="184">
        <v>19179.517533529623</v>
      </c>
      <c r="P98" s="184">
        <v>18158.562865895889</v>
      </c>
      <c r="Q98" s="184">
        <v>16843.412429349366</v>
      </c>
      <c r="R98" s="184">
        <v>16591.797514991118</v>
      </c>
      <c r="S98" s="184">
        <v>17227.503480421259</v>
      </c>
      <c r="T98" s="184">
        <v>17808.076885992024</v>
      </c>
      <c r="U98" s="184">
        <v>17937.568466993234</v>
      </c>
      <c r="V98" s="184">
        <v>17185.047018369187</v>
      </c>
      <c r="W98" s="184">
        <v>13791.270299543639</v>
      </c>
      <c r="X98" s="184">
        <v>12986.912832506738</v>
      </c>
      <c r="Y98" s="188">
        <f>X98/X6*Y6</f>
        <v>13314.778403458675</v>
      </c>
      <c r="Z98" s="189"/>
      <c r="AA98" s="189"/>
      <c r="AB98" s="186">
        <f t="shared" si="9"/>
        <v>16074.601136008258</v>
      </c>
      <c r="AC98" s="186">
        <f t="shared" si="10"/>
        <v>15043.115404174294</v>
      </c>
      <c r="AD98" s="187">
        <f t="shared" si="11"/>
        <v>15558.858270091276</v>
      </c>
    </row>
    <row r="99" spans="2:30" x14ac:dyDescent="0.25">
      <c r="B99" s="142" t="s">
        <v>91</v>
      </c>
      <c r="C99" s="190">
        <v>1725.1448939202196</v>
      </c>
      <c r="D99" s="184">
        <v>1724.0597502842311</v>
      </c>
      <c r="E99" s="184">
        <v>1742.7891422629934</v>
      </c>
      <c r="F99" s="184">
        <v>1207.7260320282808</v>
      </c>
      <c r="G99" s="184">
        <v>1224.5717499041159</v>
      </c>
      <c r="H99" s="184">
        <v>1232.4568567062631</v>
      </c>
      <c r="I99" s="184">
        <v>1258.729846262203</v>
      </c>
      <c r="J99" s="184">
        <v>1311.4452677591491</v>
      </c>
      <c r="K99" s="184">
        <v>1349.0282317064427</v>
      </c>
      <c r="L99" s="184">
        <v>1376.4531020817242</v>
      </c>
      <c r="M99" s="184">
        <v>1418.6758185220524</v>
      </c>
      <c r="N99" s="184">
        <v>1475.8392688466934</v>
      </c>
      <c r="O99" s="184">
        <v>1538.4072209582571</v>
      </c>
      <c r="P99" s="184">
        <v>1635.9582496699509</v>
      </c>
      <c r="Q99" s="184">
        <v>1613.8654797949885</v>
      </c>
      <c r="R99" s="184">
        <v>1581.0551130224012</v>
      </c>
      <c r="S99" s="184">
        <v>1525.4580133877666</v>
      </c>
      <c r="T99" s="184">
        <v>1533.4112378777074</v>
      </c>
      <c r="U99" s="184">
        <v>1521.7334706798383</v>
      </c>
      <c r="V99" s="184">
        <v>1455.6376486721742</v>
      </c>
      <c r="W99" s="184">
        <v>1383.8280991000138</v>
      </c>
      <c r="X99" s="184">
        <v>1423.2295889040295</v>
      </c>
      <c r="Y99" s="184">
        <v>1460.9235098683284</v>
      </c>
      <c r="Z99" s="189"/>
      <c r="AA99" s="189"/>
      <c r="AB99" s="186">
        <f t="shared" si="9"/>
        <v>1470.8375152775243</v>
      </c>
      <c r="AC99" s="186">
        <f t="shared" si="10"/>
        <v>1449.0704634448769</v>
      </c>
      <c r="AD99" s="187">
        <f t="shared" si="11"/>
        <v>1459.9539893612005</v>
      </c>
    </row>
    <row r="100" spans="2:30" x14ac:dyDescent="0.25">
      <c r="B100" s="142" t="s">
        <v>217</v>
      </c>
      <c r="C100" s="190">
        <v>27130.468340699383</v>
      </c>
      <c r="D100" s="184">
        <v>26040.312966882047</v>
      </c>
      <c r="E100" s="184">
        <v>25173.154830270774</v>
      </c>
      <c r="F100" s="184">
        <v>27744.88084758868</v>
      </c>
      <c r="G100" s="184">
        <v>28244.261864592423</v>
      </c>
      <c r="H100" s="184">
        <v>30782.931468804552</v>
      </c>
      <c r="I100" s="184">
        <v>32040.953468484389</v>
      </c>
      <c r="J100" s="184">
        <v>33345.949138530763</v>
      </c>
      <c r="K100" s="184">
        <v>32590.659174656492</v>
      </c>
      <c r="L100" s="184">
        <v>30510.86057602373</v>
      </c>
      <c r="M100" s="184">
        <v>31394.161745737631</v>
      </c>
      <c r="N100" s="184">
        <v>16356.36266213475</v>
      </c>
      <c r="O100" s="184">
        <v>32214.906325103198</v>
      </c>
      <c r="P100" s="184">
        <v>25907.756890504159</v>
      </c>
      <c r="Q100" s="184">
        <v>19569.900488953397</v>
      </c>
      <c r="R100" s="184">
        <v>19108.943826926807</v>
      </c>
      <c r="S100" s="184">
        <v>18554.480603127795</v>
      </c>
      <c r="T100" s="184">
        <v>24212.910927091474</v>
      </c>
      <c r="U100" s="184">
        <v>25734.168628332969</v>
      </c>
      <c r="V100" s="184">
        <v>22535.445619861668</v>
      </c>
      <c r="W100" s="184">
        <v>15621.000033071854</v>
      </c>
      <c r="X100" s="184">
        <v>20273.881247716708</v>
      </c>
      <c r="Y100" s="184">
        <v>19796.587498285764</v>
      </c>
      <c r="Z100" s="189"/>
      <c r="AA100" s="189"/>
      <c r="AB100" s="186">
        <f t="shared" si="9"/>
        <v>26717.992008117362</v>
      </c>
      <c r="AC100" s="186">
        <f t="shared" si="10"/>
        <v>20792.216605453792</v>
      </c>
      <c r="AD100" s="187">
        <f t="shared" si="11"/>
        <v>23755.104306785579</v>
      </c>
    </row>
    <row r="101" spans="2:30" x14ac:dyDescent="0.25">
      <c r="B101" s="142" t="s">
        <v>192</v>
      </c>
      <c r="C101" s="190">
        <v>13846.683288460874</v>
      </c>
      <c r="D101" s="184">
        <v>14872.379094177519</v>
      </c>
      <c r="E101" s="184">
        <v>16004.438899715924</v>
      </c>
      <c r="F101" s="184">
        <v>17839.782737622631</v>
      </c>
      <c r="G101" s="184">
        <v>19226.469265231419</v>
      </c>
      <c r="H101" s="184">
        <v>21053.184604818369</v>
      </c>
      <c r="I101" s="184">
        <v>22977.99664730471</v>
      </c>
      <c r="J101" s="184">
        <v>25835.368015711432</v>
      </c>
      <c r="K101" s="184">
        <v>26784.880034320424</v>
      </c>
      <c r="L101" s="184">
        <v>23065.061958152346</v>
      </c>
      <c r="M101" s="184">
        <v>23942.760356755723</v>
      </c>
      <c r="N101" s="184">
        <v>25968.583423452132</v>
      </c>
      <c r="O101" s="184">
        <v>27330.895948385758</v>
      </c>
      <c r="P101" s="184">
        <v>28589.026660162726</v>
      </c>
      <c r="Q101" s="184">
        <v>29855.831491032583</v>
      </c>
      <c r="R101" s="184">
        <v>30748.19631095287</v>
      </c>
      <c r="S101" s="184">
        <v>31925.803421231729</v>
      </c>
      <c r="T101" s="184">
        <v>33761.871239796012</v>
      </c>
      <c r="U101" s="184">
        <v>35446.708082913974</v>
      </c>
      <c r="V101" s="184">
        <v>37184.453601321053</v>
      </c>
      <c r="W101" s="184">
        <v>37166.296056782652</v>
      </c>
      <c r="X101" s="184">
        <v>39305.422626410844</v>
      </c>
      <c r="Y101" s="184">
        <v>39592.799092862064</v>
      </c>
      <c r="Z101" s="189"/>
      <c r="AA101" s="189"/>
      <c r="AB101" s="186">
        <f t="shared" si="9"/>
        <v>24090.511855404729</v>
      </c>
      <c r="AC101" s="186">
        <f t="shared" si="10"/>
        <v>37739.135892058119</v>
      </c>
      <c r="AD101" s="187">
        <f t="shared" si="11"/>
        <v>30914.823873731424</v>
      </c>
    </row>
    <row r="102" spans="2:30" x14ac:dyDescent="0.25">
      <c r="B102" s="142" t="s">
        <v>244</v>
      </c>
      <c r="C102" s="190">
        <v>99301.526999151523</v>
      </c>
      <c r="D102" s="184">
        <v>101143.14797709644</v>
      </c>
      <c r="E102" s="184">
        <v>103317.33109808824</v>
      </c>
      <c r="F102" s="184">
        <v>104743.00008845786</v>
      </c>
      <c r="G102" s="184">
        <v>107634.83719801834</v>
      </c>
      <c r="H102" s="184">
        <v>108632.36001580551</v>
      </c>
      <c r="I102" s="184">
        <v>113346.03578151042</v>
      </c>
      <c r="J102" s="184">
        <v>120647.82295896269</v>
      </c>
      <c r="K102" s="184">
        <v>118154.66718446401</v>
      </c>
      <c r="L102" s="184">
        <v>112230.08141014827</v>
      </c>
      <c r="M102" s="184">
        <v>114343.98808932606</v>
      </c>
      <c r="N102" s="184">
        <v>112998.3904765976</v>
      </c>
      <c r="O102" s="184">
        <v>112137.13549132792</v>
      </c>
      <c r="P102" s="184">
        <v>113050.66325433606</v>
      </c>
      <c r="Q102" s="184">
        <v>113313.57889794352</v>
      </c>
      <c r="R102" s="184">
        <v>113182.72856336506</v>
      </c>
      <c r="S102" s="184">
        <v>116283.69968128554</v>
      </c>
      <c r="T102" s="184">
        <v>114985.84223598881</v>
      </c>
      <c r="U102" s="184">
        <v>114164.46855809395</v>
      </c>
      <c r="V102" s="184">
        <v>114542.49693395566</v>
      </c>
      <c r="W102" s="184">
        <v>111751.3147513618</v>
      </c>
      <c r="X102" s="184">
        <v>115683.49370826466</v>
      </c>
      <c r="Y102" s="184">
        <v>115541.77482828856</v>
      </c>
      <c r="Z102" s="189"/>
      <c r="AA102" s="189"/>
      <c r="AB102" s="186">
        <f t="shared" ref="AB102:AB133" si="12">SUM(C102:T102)/18</f>
        <v>111080.37985565964</v>
      </c>
      <c r="AC102" s="186">
        <f t="shared" ref="AC102:AC133" si="13">SUM(U102:Y102)/5</f>
        <v>114336.70975599294</v>
      </c>
      <c r="AD102" s="187">
        <f t="shared" ref="AD102:AD133" si="14">SUM(AB102:AC102)/2</f>
        <v>112708.5448058263</v>
      </c>
    </row>
    <row r="103" spans="2:30" x14ac:dyDescent="0.25">
      <c r="B103" s="142" t="s">
        <v>167</v>
      </c>
      <c r="C103" s="190">
        <v>50539.919220182979</v>
      </c>
      <c r="D103" s="184">
        <v>51144.124163565561</v>
      </c>
      <c r="E103" s="184">
        <v>54395.483987437095</v>
      </c>
      <c r="F103" s="184">
        <v>59037.936553833017</v>
      </c>
      <c r="G103" s="184">
        <v>72717.074546265707</v>
      </c>
      <c r="H103" s="184">
        <v>76483.907592163057</v>
      </c>
      <c r="I103" s="184">
        <v>84436.746423529912</v>
      </c>
      <c r="J103" s="184">
        <v>94134.141321987889</v>
      </c>
      <c r="K103" s="184">
        <v>94804.92405931426</v>
      </c>
      <c r="L103" s="184">
        <v>93540.670146699093</v>
      </c>
      <c r="M103" s="184">
        <v>114042.4953077371</v>
      </c>
      <c r="N103" s="184">
        <v>135365.38735320745</v>
      </c>
      <c r="O103" s="184">
        <v>144891.34189346406</v>
      </c>
      <c r="P103" s="184">
        <v>157602.48254590167</v>
      </c>
      <c r="Q103" s="184">
        <v>151616.40236396363</v>
      </c>
      <c r="R103" s="184">
        <v>116855.53371585361</v>
      </c>
      <c r="S103" s="184">
        <v>113941.66977667238</v>
      </c>
      <c r="T103" s="184">
        <v>122977.50895508743</v>
      </c>
      <c r="U103" s="184">
        <v>128437.32296159161</v>
      </c>
      <c r="V103" s="184">
        <v>122822.12445643952</v>
      </c>
      <c r="W103" s="184">
        <v>55158.712729193634</v>
      </c>
      <c r="X103" s="184">
        <v>64796.995136987513</v>
      </c>
      <c r="Y103" s="184">
        <v>46871.971449035809</v>
      </c>
      <c r="Z103" s="189"/>
      <c r="AA103" s="189"/>
      <c r="AB103" s="186">
        <f t="shared" si="12"/>
        <v>99362.652773714784</v>
      </c>
      <c r="AC103" s="186">
        <f t="shared" si="13"/>
        <v>83617.425346649616</v>
      </c>
      <c r="AD103" s="187">
        <f t="shared" si="14"/>
        <v>91490.0390601822</v>
      </c>
    </row>
    <row r="104" spans="2:30" x14ac:dyDescent="0.25">
      <c r="B104" s="142" t="s">
        <v>76</v>
      </c>
      <c r="C104" s="190">
        <v>1569.6213381143486</v>
      </c>
      <c r="D104" s="184">
        <v>1614.3857326041025</v>
      </c>
      <c r="E104" s="184">
        <v>1372.8085262595032</v>
      </c>
      <c r="F104" s="184">
        <v>1463.5679216967992</v>
      </c>
      <c r="G104" s="184">
        <v>1496.0700706305799</v>
      </c>
      <c r="H104" s="184">
        <v>1522.069667386909</v>
      </c>
      <c r="I104" s="184">
        <v>1557.9670620354702</v>
      </c>
      <c r="J104" s="184">
        <v>1599.4362250628612</v>
      </c>
      <c r="K104" s="184">
        <v>1657.8235885762956</v>
      </c>
      <c r="L104" s="184">
        <v>1546.3706809695557</v>
      </c>
      <c r="M104" s="184">
        <v>1511.9867296938194</v>
      </c>
      <c r="N104" s="184">
        <v>1493.4424815178336</v>
      </c>
      <c r="O104" s="184">
        <v>1497.0095216832594</v>
      </c>
      <c r="P104" s="184">
        <v>1491.0741096759598</v>
      </c>
      <c r="Q104" s="184">
        <v>1500.9105946867544</v>
      </c>
      <c r="R104" s="184">
        <v>1508.374439718669</v>
      </c>
      <c r="S104" s="184">
        <v>1528.5617091194483</v>
      </c>
      <c r="T104" s="184">
        <v>1548.1564247983963</v>
      </c>
      <c r="U104" s="184">
        <v>1557.3225457855065</v>
      </c>
      <c r="V104" s="184">
        <v>1585.4716511094218</v>
      </c>
      <c r="W104" s="184">
        <v>1436.20695047955</v>
      </c>
      <c r="X104" s="184">
        <v>1482.3761590949391</v>
      </c>
      <c r="Y104" s="184">
        <v>1502.4822654407608</v>
      </c>
      <c r="Z104" s="189"/>
      <c r="AA104" s="189"/>
      <c r="AB104" s="186">
        <f t="shared" si="12"/>
        <v>1526.6464902350313</v>
      </c>
      <c r="AC104" s="186">
        <f t="shared" si="13"/>
        <v>1512.7719143820354</v>
      </c>
      <c r="AD104" s="187">
        <f t="shared" si="14"/>
        <v>1519.7092023085333</v>
      </c>
    </row>
    <row r="105" spans="2:30" x14ac:dyDescent="0.25">
      <c r="B105" s="142" t="s">
        <v>82</v>
      </c>
      <c r="C105" s="190">
        <v>1116.492154331246</v>
      </c>
      <c r="D105" s="184">
        <v>1036.0878223677601</v>
      </c>
      <c r="E105" s="184">
        <v>1028.1574705227749</v>
      </c>
      <c r="F105" s="184">
        <v>1059.5359238658318</v>
      </c>
      <c r="G105" s="184">
        <v>1087.8654867179196</v>
      </c>
      <c r="H105" s="184">
        <v>1093.1008572454637</v>
      </c>
      <c r="I105" s="184">
        <v>1112.8372426167127</v>
      </c>
      <c r="J105" s="184">
        <v>1185.5836638006097</v>
      </c>
      <c r="K105" s="184">
        <v>1239.9621156249987</v>
      </c>
      <c r="L105" s="184">
        <v>1304.7586525040435</v>
      </c>
      <c r="M105" s="184">
        <v>1354.7054172322376</v>
      </c>
      <c r="N105" s="184">
        <v>1381.389637716592</v>
      </c>
      <c r="O105" s="184">
        <v>1368.3232362021861</v>
      </c>
      <c r="P105" s="184">
        <v>1402.4337048425091</v>
      </c>
      <c r="Q105" s="184">
        <v>1440.5837473280001</v>
      </c>
      <c r="R105" s="184">
        <v>1440.6183650172927</v>
      </c>
      <c r="S105" s="184">
        <v>1437.0421136382611</v>
      </c>
      <c r="T105" s="184">
        <v>1454.7774924497126</v>
      </c>
      <c r="U105" s="184">
        <v>1478.424835657893</v>
      </c>
      <c r="V105" s="184">
        <v>1517.7031693919223</v>
      </c>
      <c r="W105" s="184">
        <v>1489.6013808411024</v>
      </c>
      <c r="X105" s="184">
        <v>1491.133687668635</v>
      </c>
      <c r="Y105" s="184">
        <v>1466.879417316836</v>
      </c>
      <c r="Z105" s="189"/>
      <c r="AA105" s="189"/>
      <c r="AB105" s="186">
        <f t="shared" si="12"/>
        <v>1252.4586168902306</v>
      </c>
      <c r="AC105" s="186">
        <f t="shared" si="13"/>
        <v>1488.7484981752777</v>
      </c>
      <c r="AD105" s="187">
        <f t="shared" si="14"/>
        <v>1370.6035575327542</v>
      </c>
    </row>
    <row r="106" spans="2:30" x14ac:dyDescent="0.25">
      <c r="B106" s="142" t="s">
        <v>177</v>
      </c>
      <c r="C106" s="190">
        <v>16089.859295829991</v>
      </c>
      <c r="D106" s="184">
        <v>15762.7755217835</v>
      </c>
      <c r="E106" s="184">
        <v>16199.731256985358</v>
      </c>
      <c r="F106" s="184">
        <v>16723.92307465064</v>
      </c>
      <c r="G106" s="184">
        <v>17439.762149460017</v>
      </c>
      <c r="H106" s="184">
        <v>17951.38990095921</v>
      </c>
      <c r="I106" s="184">
        <v>18535.05176670654</v>
      </c>
      <c r="J106" s="184">
        <v>19278.421425867091</v>
      </c>
      <c r="K106" s="184">
        <v>19792.26577831254</v>
      </c>
      <c r="L106" s="184">
        <v>19110.750218457411</v>
      </c>
      <c r="M106" s="184">
        <v>20171.878163997328</v>
      </c>
      <c r="N106" s="184">
        <v>20900.319661959675</v>
      </c>
      <c r="O106" s="184">
        <v>21690.454017652544</v>
      </c>
      <c r="P106" s="184">
        <v>22350.90543807936</v>
      </c>
      <c r="Q106" s="184">
        <v>23328.340921700576</v>
      </c>
      <c r="R106" s="184">
        <v>24151.256181162495</v>
      </c>
      <c r="S106" s="184">
        <v>24859.796618847715</v>
      </c>
      <c r="T106" s="184">
        <v>25935.139522539564</v>
      </c>
      <c r="U106" s="184">
        <v>26835.806412787893</v>
      </c>
      <c r="V106" s="184">
        <v>27674.397489570947</v>
      </c>
      <c r="W106" s="184">
        <v>25830.973590392216</v>
      </c>
      <c r="X106" s="184">
        <v>26333.159001005617</v>
      </c>
      <c r="Y106" s="184">
        <v>28315.37299358044</v>
      </c>
      <c r="Z106" s="189"/>
      <c r="AA106" s="189"/>
      <c r="AB106" s="186">
        <f t="shared" si="12"/>
        <v>20015.112273052866</v>
      </c>
      <c r="AC106" s="186">
        <f t="shared" si="13"/>
        <v>26997.941897467426</v>
      </c>
      <c r="AD106" s="187">
        <f t="shared" si="14"/>
        <v>23506.527085260146</v>
      </c>
    </row>
    <row r="107" spans="2:30" x14ac:dyDescent="0.25">
      <c r="B107" s="142" t="s">
        <v>124</v>
      </c>
      <c r="C107" s="190">
        <v>13210.964988897949</v>
      </c>
      <c r="D107" s="184">
        <v>12477.224860165055</v>
      </c>
      <c r="E107" s="184">
        <v>13156.992009402271</v>
      </c>
      <c r="F107" s="184">
        <v>14717.242697736823</v>
      </c>
      <c r="G107" s="184">
        <v>15351.695526951113</v>
      </c>
      <c r="H107" s="184">
        <v>13124.056811296437</v>
      </c>
      <c r="I107" s="184">
        <v>16162.282375556664</v>
      </c>
      <c r="J107" s="184">
        <v>16834.744388209492</v>
      </c>
      <c r="K107" s="184">
        <v>17788.325753331006</v>
      </c>
      <c r="L107" s="184">
        <v>15927.795930932842</v>
      </c>
      <c r="M107" s="184">
        <v>16492.531217955362</v>
      </c>
      <c r="N107" s="184">
        <v>17290.209058730572</v>
      </c>
      <c r="O107" s="184">
        <v>17126.340803705851</v>
      </c>
      <c r="P107" s="184">
        <v>17768.608555516978</v>
      </c>
      <c r="Q107" s="184">
        <v>18338.323195746463</v>
      </c>
      <c r="R107" s="184">
        <v>18051.070282384222</v>
      </c>
      <c r="S107" s="184">
        <v>18406.268348091871</v>
      </c>
      <c r="T107" s="184">
        <v>18973.568959829619</v>
      </c>
      <c r="U107" s="184">
        <v>19789.48971006287</v>
      </c>
      <c r="V107" s="184">
        <v>20574.404429674276</v>
      </c>
      <c r="W107" s="184">
        <v>13419.3345511644</v>
      </c>
      <c r="X107" s="184">
        <v>18765.216351123141</v>
      </c>
      <c r="Y107" s="184">
        <v>20979.499956074564</v>
      </c>
      <c r="Z107" s="189"/>
      <c r="AA107" s="189"/>
      <c r="AB107" s="186">
        <f t="shared" si="12"/>
        <v>16177.680320246702</v>
      </c>
      <c r="AC107" s="186">
        <f t="shared" si="13"/>
        <v>18705.588999619849</v>
      </c>
      <c r="AD107" s="187">
        <f t="shared" si="14"/>
        <v>17441.634659933276</v>
      </c>
    </row>
    <row r="108" spans="2:30" x14ac:dyDescent="0.25">
      <c r="B108" s="142" t="s">
        <v>70</v>
      </c>
      <c r="C108" s="190">
        <v>1585.3480784407998</v>
      </c>
      <c r="D108" s="184">
        <v>1774.6823649884309</v>
      </c>
      <c r="E108" s="184">
        <v>1773.3450839394675</v>
      </c>
      <c r="F108" s="184">
        <v>1873.9889149198445</v>
      </c>
      <c r="G108" s="184">
        <v>1842.0563794516122</v>
      </c>
      <c r="H108" s="184">
        <v>1898.6236865867277</v>
      </c>
      <c r="I108" s="184">
        <v>1922.5261794969042</v>
      </c>
      <c r="J108" s="184">
        <v>1925.0634382319765</v>
      </c>
      <c r="K108" s="184">
        <v>1951.7737741613237</v>
      </c>
      <c r="L108" s="184">
        <v>1980.0592211704077</v>
      </c>
      <c r="M108" s="184">
        <v>2018.6014547008176</v>
      </c>
      <c r="N108" s="184">
        <v>2017.1441564024406</v>
      </c>
      <c r="O108" s="184">
        <v>1942.7395004576531</v>
      </c>
      <c r="P108" s="184">
        <v>1930.1349506607096</v>
      </c>
      <c r="Q108" s="184">
        <v>2002.3729284712167</v>
      </c>
      <c r="R108" s="184">
        <v>2060.0985488338588</v>
      </c>
      <c r="S108" s="184">
        <v>2112.1870754706315</v>
      </c>
      <c r="T108" s="184">
        <v>2153.8456380079656</v>
      </c>
      <c r="U108" s="184">
        <v>2185.5755906422951</v>
      </c>
      <c r="V108" s="184">
        <v>2219.0467425244319</v>
      </c>
      <c r="W108" s="184">
        <v>2123.8282021637692</v>
      </c>
      <c r="X108" s="184">
        <v>2120.6233012301118</v>
      </c>
      <c r="Y108" s="184">
        <v>2131.8053258131517</v>
      </c>
      <c r="Z108" s="189"/>
      <c r="AA108" s="189"/>
      <c r="AB108" s="186">
        <f t="shared" si="12"/>
        <v>1931.366187466266</v>
      </c>
      <c r="AC108" s="186">
        <f t="shared" si="13"/>
        <v>2156.175832474752</v>
      </c>
      <c r="AD108" s="187">
        <f t="shared" si="14"/>
        <v>2043.7710099705091</v>
      </c>
    </row>
    <row r="109" spans="2:30" x14ac:dyDescent="0.25">
      <c r="B109" s="142" t="s">
        <v>198</v>
      </c>
      <c r="C109" s="190">
        <v>27518.673650867142</v>
      </c>
      <c r="D109" s="184">
        <v>26991.884147711728</v>
      </c>
      <c r="E109" s="184">
        <v>27478.618169788278</v>
      </c>
      <c r="F109" s="184">
        <v>28410.770943228301</v>
      </c>
      <c r="G109" s="184">
        <v>28259.991165359617</v>
      </c>
      <c r="H109" s="184">
        <v>29030.46937354976</v>
      </c>
      <c r="I109" s="184">
        <v>29651.050203004765</v>
      </c>
      <c r="J109" s="184">
        <v>30958.831840811974</v>
      </c>
      <c r="K109" s="184">
        <v>31934.727748734043</v>
      </c>
      <c r="L109" s="184">
        <v>31335.73836739028</v>
      </c>
      <c r="M109" s="184">
        <v>32910.806882571509</v>
      </c>
      <c r="N109" s="184">
        <v>32924.416250623159</v>
      </c>
      <c r="O109" s="184">
        <v>33973.590045133336</v>
      </c>
      <c r="P109" s="184">
        <v>35333.386697988906</v>
      </c>
      <c r="Q109" s="184">
        <v>37278.583265976195</v>
      </c>
      <c r="R109" s="184">
        <v>39896.811510977423</v>
      </c>
      <c r="S109" s="184">
        <v>40312.531699296909</v>
      </c>
      <c r="T109" s="184">
        <v>43508.783256518152</v>
      </c>
      <c r="U109" s="184">
        <v>44595.555900400308</v>
      </c>
      <c r="V109" s="184">
        <v>45881.490254442688</v>
      </c>
      <c r="W109" s="184">
        <v>41012.968499547322</v>
      </c>
      <c r="X109" s="184">
        <v>45571.585258251391</v>
      </c>
      <c r="Y109" s="184">
        <v>48239.618247889033</v>
      </c>
      <c r="Z109" s="189"/>
      <c r="AA109" s="189"/>
      <c r="AB109" s="186">
        <f t="shared" si="12"/>
        <v>32650.536956640641</v>
      </c>
      <c r="AC109" s="186">
        <f t="shared" si="13"/>
        <v>45060.243632106154</v>
      </c>
      <c r="AD109" s="187">
        <f t="shared" si="14"/>
        <v>38855.390294373399</v>
      </c>
    </row>
    <row r="110" spans="2:30" x14ac:dyDescent="0.25">
      <c r="B110" s="142" t="s">
        <v>181</v>
      </c>
      <c r="C110" s="297"/>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189"/>
      <c r="AA110" s="189"/>
      <c r="AB110" s="186">
        <f t="shared" si="12"/>
        <v>0</v>
      </c>
      <c r="AC110" s="186">
        <f t="shared" si="13"/>
        <v>0</v>
      </c>
      <c r="AD110" s="187">
        <f t="shared" si="14"/>
        <v>0</v>
      </c>
    </row>
    <row r="111" spans="2:30" x14ac:dyDescent="0.25">
      <c r="B111" s="142" t="s">
        <v>128</v>
      </c>
      <c r="C111" s="190">
        <v>4170.9015783232944</v>
      </c>
      <c r="D111" s="184">
        <v>4037.4507802487556</v>
      </c>
      <c r="E111" s="184">
        <v>4006.3642048271881</v>
      </c>
      <c r="F111" s="184">
        <v>4192.3788105700323</v>
      </c>
      <c r="G111" s="184">
        <v>4296.5444149312589</v>
      </c>
      <c r="H111" s="184">
        <v>4562.7315678092627</v>
      </c>
      <c r="I111" s="184">
        <v>5278.5473202573476</v>
      </c>
      <c r="J111" s="184">
        <v>5055.9878171913942</v>
      </c>
      <c r="K111" s="184">
        <v>4914.834226311591</v>
      </c>
      <c r="L111" s="184">
        <v>4787.4518742534437</v>
      </c>
      <c r="M111" s="184">
        <v>4773.7525148258255</v>
      </c>
      <c r="N111" s="184">
        <v>4825.0879908402549</v>
      </c>
      <c r="O111" s="184">
        <v>4885.6921782966383</v>
      </c>
      <c r="P111" s="184">
        <v>4943.2328413083396</v>
      </c>
      <c r="Q111" s="184">
        <v>5020.1368040475027</v>
      </c>
      <c r="R111" s="184">
        <v>5151.8998708788349</v>
      </c>
      <c r="S111" s="184">
        <v>5080.8091632559526</v>
      </c>
      <c r="T111" s="184">
        <v>5259.0650629493575</v>
      </c>
      <c r="U111" s="184">
        <v>5367.2164391843562</v>
      </c>
      <c r="V111" s="184">
        <v>5505.6463312571759</v>
      </c>
      <c r="W111" s="184">
        <v>5314.8493701716734</v>
      </c>
      <c r="X111" s="184">
        <v>5307.5219020273016</v>
      </c>
      <c r="Y111" s="184">
        <v>5440.669606870073</v>
      </c>
      <c r="Z111" s="189"/>
      <c r="AA111" s="189"/>
      <c r="AB111" s="186">
        <f t="shared" si="12"/>
        <v>4735.714945618126</v>
      </c>
      <c r="AC111" s="186">
        <f t="shared" si="13"/>
        <v>5387.1807299021157</v>
      </c>
      <c r="AD111" s="187">
        <f t="shared" si="14"/>
        <v>5061.4478377601208</v>
      </c>
    </row>
    <row r="112" spans="2:30" x14ac:dyDescent="0.25">
      <c r="B112" s="142" t="s">
        <v>141</v>
      </c>
      <c r="C112" s="190">
        <v>12254.295405948042</v>
      </c>
      <c r="D112" s="184">
        <v>12564.851462320186</v>
      </c>
      <c r="E112" s="184">
        <v>12679.431626541038</v>
      </c>
      <c r="F112" s="184">
        <v>13333.902101729267</v>
      </c>
      <c r="G112" s="184">
        <v>13824.297593530835</v>
      </c>
      <c r="H112" s="184">
        <v>13986.967977105467</v>
      </c>
      <c r="I112" s="184">
        <v>14599.259643915939</v>
      </c>
      <c r="J112" s="184">
        <v>15365.20935809665</v>
      </c>
      <c r="K112" s="184">
        <v>16134.474565539658</v>
      </c>
      <c r="L112" s="184">
        <v>16625.140146287817</v>
      </c>
      <c r="M112" s="184">
        <v>17311.625241723541</v>
      </c>
      <c r="N112" s="184">
        <v>17988.683119712405</v>
      </c>
      <c r="O112" s="184">
        <v>18566.029810682601</v>
      </c>
      <c r="P112" s="184">
        <v>19143.508633141384</v>
      </c>
      <c r="Q112" s="184">
        <v>19840.177299111423</v>
      </c>
      <c r="R112" s="184">
        <v>20545.169621162218</v>
      </c>
      <c r="S112" s="184">
        <v>21324.06385554609</v>
      </c>
      <c r="T112" s="184">
        <v>22143.826549634472</v>
      </c>
      <c r="U112" s="184">
        <v>23018.515556585302</v>
      </c>
      <c r="V112" s="184">
        <v>23676.4135788934</v>
      </c>
      <c r="W112" s="184">
        <v>20219.810081180611</v>
      </c>
      <c r="X112" s="184">
        <v>20901.875085471016</v>
      </c>
      <c r="Y112" s="184">
        <v>22786.978518017444</v>
      </c>
      <c r="Z112" s="189"/>
      <c r="AA112" s="189"/>
      <c r="AB112" s="186">
        <f t="shared" si="12"/>
        <v>16568.38411176272</v>
      </c>
      <c r="AC112" s="186">
        <f t="shared" si="13"/>
        <v>22120.718564029557</v>
      </c>
      <c r="AD112" s="187">
        <f t="shared" si="14"/>
        <v>19344.55133789614</v>
      </c>
    </row>
    <row r="113" spans="2:30" x14ac:dyDescent="0.25">
      <c r="B113" s="142" t="s">
        <v>171</v>
      </c>
      <c r="C113" s="190">
        <v>17942.780345094034</v>
      </c>
      <c r="D113" s="184">
        <v>17596.78673660148</v>
      </c>
      <c r="E113" s="184">
        <v>17324.353652155234</v>
      </c>
      <c r="F113" s="184">
        <v>17315.455000521331</v>
      </c>
      <c r="G113" s="184">
        <v>17731.802826628515</v>
      </c>
      <c r="H113" s="184">
        <v>17883.535407720126</v>
      </c>
      <c r="I113" s="184">
        <v>18434.886538994841</v>
      </c>
      <c r="J113" s="184">
        <v>18610.731425276146</v>
      </c>
      <c r="K113" s="184">
        <v>18586.471291344133</v>
      </c>
      <c r="L113" s="184">
        <v>17387.661912178395</v>
      </c>
      <c r="M113" s="184">
        <v>18036.71758850789</v>
      </c>
      <c r="N113" s="184">
        <v>18432.368785078579</v>
      </c>
      <c r="O113" s="184">
        <v>18838.783896616322</v>
      </c>
      <c r="P113" s="184">
        <v>18844.030337748783</v>
      </c>
      <c r="Q113" s="184">
        <v>19141.920663054017</v>
      </c>
      <c r="R113" s="184">
        <v>19542.889886999168</v>
      </c>
      <c r="S113" s="184">
        <v>19830.962486039392</v>
      </c>
      <c r="T113" s="184">
        <v>20032.408612594816</v>
      </c>
      <c r="U113" s="184">
        <v>20278.216307062281</v>
      </c>
      <c r="V113" s="184">
        <v>20064.500499715417</v>
      </c>
      <c r="W113" s="184">
        <v>18327.990763239639</v>
      </c>
      <c r="X113" s="184">
        <v>19086.104680256314</v>
      </c>
      <c r="Y113" s="184">
        <v>19547.330708313162</v>
      </c>
      <c r="Z113" s="189"/>
      <c r="AA113" s="189"/>
      <c r="AB113" s="186">
        <f t="shared" si="12"/>
        <v>18417.474855175176</v>
      </c>
      <c r="AC113" s="186">
        <f t="shared" si="13"/>
        <v>19460.828591717363</v>
      </c>
      <c r="AD113" s="187">
        <f t="shared" si="14"/>
        <v>18939.15172344627</v>
      </c>
    </row>
    <row r="114" spans="2:30" x14ac:dyDescent="0.25">
      <c r="B114" s="142" t="s">
        <v>172</v>
      </c>
      <c r="C114" s="190">
        <v>5004.6673775807421</v>
      </c>
      <c r="D114" s="184">
        <v>5321.8398095379771</v>
      </c>
      <c r="E114" s="184">
        <v>5750.2443077486587</v>
      </c>
      <c r="F114" s="184">
        <v>6147.0463198913903</v>
      </c>
      <c r="G114" s="184">
        <v>6618.2842392935436</v>
      </c>
      <c r="H114" s="184">
        <v>7131.9879325869906</v>
      </c>
      <c r="I114" s="184">
        <v>7495.1250819930601</v>
      </c>
      <c r="J114" s="184">
        <v>7737.8881997018898</v>
      </c>
      <c r="K114" s="184">
        <v>8357.3364790564174</v>
      </c>
      <c r="L114" s="184">
        <v>7865.821651948504</v>
      </c>
      <c r="M114" s="184">
        <v>8432.7094195479822</v>
      </c>
      <c r="N114" s="184">
        <v>8928.5008848424568</v>
      </c>
      <c r="O114" s="184">
        <v>8877.0101468690991</v>
      </c>
      <c r="P114" s="184">
        <v>9682.4279851227311</v>
      </c>
      <c r="Q114" s="184">
        <v>10172.713781775932</v>
      </c>
      <c r="R114" s="184">
        <v>10216.370884105085</v>
      </c>
      <c r="S114" s="184">
        <v>10816.08981173394</v>
      </c>
      <c r="T114" s="184">
        <v>11464.018153554565</v>
      </c>
      <c r="U114" s="184">
        <v>12142.730122045496</v>
      </c>
      <c r="V114" s="184">
        <v>12776.92182687252</v>
      </c>
      <c r="W114" s="184">
        <v>11848.89952657619</v>
      </c>
      <c r="X114" s="184">
        <v>13602.333457407021</v>
      </c>
      <c r="Y114" s="184">
        <v>12905.389361793426</v>
      </c>
      <c r="Z114" s="189"/>
      <c r="AA114" s="189"/>
      <c r="AB114" s="186">
        <f t="shared" si="12"/>
        <v>8112.2268037161657</v>
      </c>
      <c r="AC114" s="186">
        <f t="shared" si="13"/>
        <v>12655.25485893893</v>
      </c>
      <c r="AD114" s="187">
        <f t="shared" si="14"/>
        <v>10383.740831327548</v>
      </c>
    </row>
    <row r="115" spans="2:30" x14ac:dyDescent="0.25">
      <c r="B115" s="142" t="s">
        <v>184</v>
      </c>
      <c r="C115" s="190">
        <v>4424.6528286921375</v>
      </c>
      <c r="D115" s="184">
        <v>4515.4655708452674</v>
      </c>
      <c r="E115" s="184">
        <v>4687.4446512842551</v>
      </c>
      <c r="F115" s="184">
        <v>4972.2576251737228</v>
      </c>
      <c r="G115" s="184">
        <v>5453.9933640864592</v>
      </c>
      <c r="H115" s="184">
        <v>5800.9093490047553</v>
      </c>
      <c r="I115" s="184">
        <v>6243.6088561617617</v>
      </c>
      <c r="J115" s="184">
        <v>6818.9935945951102</v>
      </c>
      <c r="K115" s="184">
        <v>7346.2787521086884</v>
      </c>
      <c r="L115" s="184">
        <v>7163.8018389651606</v>
      </c>
      <c r="M115" s="184">
        <v>7518.8311182544176</v>
      </c>
      <c r="N115" s="184">
        <v>8685.7798619647801</v>
      </c>
      <c r="O115" s="184">
        <v>9586.7149235871602</v>
      </c>
      <c r="P115" s="184">
        <v>10504.8147046596</v>
      </c>
      <c r="Q115" s="184">
        <v>11107.988979264223</v>
      </c>
      <c r="R115" s="184">
        <v>11134.801855301253</v>
      </c>
      <c r="S115" s="184">
        <v>11058.950479808778</v>
      </c>
      <c r="T115" s="184">
        <v>11431.498016396748</v>
      </c>
      <c r="U115" s="184">
        <v>12052.293812383328</v>
      </c>
      <c r="V115" s="184">
        <v>12458.018425763295</v>
      </c>
      <c r="W115" s="184">
        <v>11666.779701198984</v>
      </c>
      <c r="X115" s="184">
        <v>11668.430417588181</v>
      </c>
      <c r="Y115" s="184">
        <v>12051.773102389194</v>
      </c>
      <c r="Z115" s="189"/>
      <c r="AA115" s="189"/>
      <c r="AB115" s="186">
        <f t="shared" si="12"/>
        <v>7692.0436872307928</v>
      </c>
      <c r="AC115" s="186">
        <f t="shared" si="13"/>
        <v>11979.459091864595</v>
      </c>
      <c r="AD115" s="187">
        <f t="shared" si="14"/>
        <v>9835.751389547695</v>
      </c>
    </row>
    <row r="116" spans="2:30" x14ac:dyDescent="0.25">
      <c r="B116" s="142" t="s">
        <v>248</v>
      </c>
      <c r="C116" s="190">
        <v>12419.005626925236</v>
      </c>
      <c r="D116" s="184">
        <v>12505.177058582209</v>
      </c>
      <c r="E116" s="184">
        <v>12692.301167002161</v>
      </c>
      <c r="F116" s="184">
        <v>12955.59201355141</v>
      </c>
      <c r="G116" s="184">
        <v>13505.058678487467</v>
      </c>
      <c r="H116" s="184">
        <v>14048.85402525324</v>
      </c>
      <c r="I116" s="184">
        <v>15233.390740248356</v>
      </c>
      <c r="J116" s="184">
        <v>16248.351360693869</v>
      </c>
      <c r="K116" s="184">
        <v>17391.037280551449</v>
      </c>
      <c r="L116" s="184">
        <v>16348.100690243977</v>
      </c>
      <c r="M116" s="184">
        <v>16764.364720624639</v>
      </c>
      <c r="N116" s="184">
        <v>17287.42546584678</v>
      </c>
      <c r="O116" s="184">
        <v>16802.407425699188</v>
      </c>
      <c r="P116" s="184">
        <v>17381.74868513014</v>
      </c>
      <c r="Q116" s="184">
        <v>17674.630086690904</v>
      </c>
      <c r="R116" s="184">
        <v>18263.616733884177</v>
      </c>
      <c r="S116" s="184">
        <v>18797.911172312524</v>
      </c>
      <c r="T116" s="184">
        <v>19682.294154643838</v>
      </c>
      <c r="U116" s="184">
        <v>20686.591952443603</v>
      </c>
      <c r="V116" s="184">
        <v>21533.963774298038</v>
      </c>
      <c r="W116" s="184">
        <v>18258.976366749986</v>
      </c>
      <c r="X116" s="184">
        <v>20710.413475112851</v>
      </c>
      <c r="Y116" s="184">
        <v>22081.295213142454</v>
      </c>
      <c r="Z116" s="189"/>
      <c r="AA116" s="189"/>
      <c r="AB116" s="186">
        <f t="shared" si="12"/>
        <v>15888.959282576201</v>
      </c>
      <c r="AC116" s="186">
        <f t="shared" si="13"/>
        <v>20654.248156349386</v>
      </c>
      <c r="AD116" s="187">
        <f t="shared" si="14"/>
        <v>18271.603719462793</v>
      </c>
    </row>
    <row r="117" spans="2:30" x14ac:dyDescent="0.25">
      <c r="B117" s="142" t="s">
        <v>131</v>
      </c>
      <c r="C117" s="190">
        <v>4771.34716796875</v>
      </c>
      <c r="D117" s="184">
        <v>5071.32177734375</v>
      </c>
      <c r="E117" s="184">
        <v>5192.01220703125</v>
      </c>
      <c r="F117" s="184">
        <v>5443.77490234375</v>
      </c>
      <c r="G117" s="184">
        <v>5620.28857421875</v>
      </c>
      <c r="H117" s="184">
        <v>5721.88916015625</v>
      </c>
      <c r="I117" s="184">
        <v>6085.4814453125</v>
      </c>
      <c r="J117" s="184">
        <v>6212.34228515625</v>
      </c>
      <c r="K117" s="184">
        <v>6479.97705078125</v>
      </c>
      <c r="L117" s="184">
        <v>6635.10205078125</v>
      </c>
      <c r="M117" s="184">
        <v>6775.94580078125</v>
      </c>
      <c r="N117" s="184">
        <v>7052.72705078125</v>
      </c>
      <c r="O117" s="184">
        <v>7168.67431640625</v>
      </c>
      <c r="P117" s="184">
        <v>7362.20263671875</v>
      </c>
      <c r="Q117" s="184">
        <v>7462.15283203125</v>
      </c>
      <c r="R117" s="184">
        <v>7687.69091796875</v>
      </c>
      <c r="S117" s="184">
        <v>7632.185546875</v>
      </c>
      <c r="T117" s="184">
        <v>7921.619140625</v>
      </c>
      <c r="U117" s="184">
        <v>8072.08642578125</v>
      </c>
      <c r="V117" s="184">
        <v>8217.5986328125</v>
      </c>
      <c r="W117" s="184">
        <v>7545.9951171875</v>
      </c>
      <c r="X117" s="184">
        <v>8058.39697265625</v>
      </c>
      <c r="Y117" s="184">
        <v>8061.51806640625</v>
      </c>
      <c r="Z117" s="189"/>
      <c r="AA117" s="189"/>
      <c r="AB117" s="186">
        <f t="shared" si="12"/>
        <v>6460.9297146267363</v>
      </c>
      <c r="AC117" s="186">
        <f t="shared" si="13"/>
        <v>7991.1190429687504</v>
      </c>
      <c r="AD117" s="187">
        <f t="shared" si="14"/>
        <v>7226.0243787977433</v>
      </c>
    </row>
    <row r="118" spans="2:30" x14ac:dyDescent="0.25">
      <c r="B118" s="142" t="s">
        <v>77</v>
      </c>
      <c r="C118" s="190">
        <v>628.69327937938613</v>
      </c>
      <c r="D118" s="184">
        <v>687.19347398292928</v>
      </c>
      <c r="E118" s="184">
        <v>731.9895083808899</v>
      </c>
      <c r="F118" s="184">
        <v>762.28618246583051</v>
      </c>
      <c r="G118" s="184">
        <v>801.42712756794936</v>
      </c>
      <c r="H118" s="184">
        <v>832.8388607404504</v>
      </c>
      <c r="I118" s="184">
        <v>890.45295678248044</v>
      </c>
      <c r="J118" s="184">
        <v>934.73634883861814</v>
      </c>
      <c r="K118" s="184">
        <v>977.19087736293716</v>
      </c>
      <c r="L118" s="184">
        <v>1011.5612906760912</v>
      </c>
      <c r="M118" s="184">
        <v>1047.5914312157267</v>
      </c>
      <c r="N118" s="184">
        <v>1092.7732451422926</v>
      </c>
      <c r="O118" s="184">
        <v>1137.2848147337115</v>
      </c>
      <c r="P118" s="184">
        <v>1179.6700241618973</v>
      </c>
      <c r="Q118" s="184">
        <v>1228.656835192299</v>
      </c>
      <c r="R118" s="184">
        <v>1271.9618731689322</v>
      </c>
      <c r="S118" s="184">
        <v>1279.9205064881207</v>
      </c>
      <c r="T118" s="184">
        <v>1287.2348673466111</v>
      </c>
      <c r="U118" s="184">
        <v>1292.8976544777547</v>
      </c>
      <c r="V118" s="184">
        <v>1285.1827595965092</v>
      </c>
      <c r="W118" s="184">
        <v>1233.4249959559188</v>
      </c>
      <c r="X118" s="184">
        <v>1226.766964489864</v>
      </c>
      <c r="Y118" s="184">
        <v>1243.0736377951175</v>
      </c>
      <c r="Z118" s="189"/>
      <c r="AA118" s="189"/>
      <c r="AB118" s="186">
        <f t="shared" si="12"/>
        <v>987.97019464595303</v>
      </c>
      <c r="AC118" s="186">
        <f t="shared" si="13"/>
        <v>1256.2692024630328</v>
      </c>
      <c r="AD118" s="187">
        <f t="shared" si="14"/>
        <v>1122.119698554493</v>
      </c>
    </row>
    <row r="119" spans="2:30" x14ac:dyDescent="0.25">
      <c r="B119" s="142" t="s">
        <v>90</v>
      </c>
      <c r="C119" s="190">
        <v>973.39553810539758</v>
      </c>
      <c r="D119" s="184">
        <v>1083.4194197372169</v>
      </c>
      <c r="E119" s="184">
        <v>1198.094697261685</v>
      </c>
      <c r="F119" s="184">
        <v>1340.8727321103213</v>
      </c>
      <c r="G119" s="184">
        <v>1511.1715318178306</v>
      </c>
      <c r="H119" s="184">
        <v>1702.3096819217737</v>
      </c>
      <c r="I119" s="184">
        <v>1914.2415688061153</v>
      </c>
      <c r="J119" s="184">
        <v>2137.64494345301</v>
      </c>
      <c r="K119" s="184">
        <v>2360.5432402308129</v>
      </c>
      <c r="L119" s="184">
        <v>2591.046304213502</v>
      </c>
      <c r="M119" s="184">
        <v>2830.2840534541706</v>
      </c>
      <c r="N119" s="184">
        <v>3018.4616141753413</v>
      </c>
      <c r="O119" s="184">
        <v>3187.1149181679243</v>
      </c>
      <c r="P119" s="184">
        <v>3409.6488950913163</v>
      </c>
      <c r="Q119" s="184">
        <v>3658.5935383764754</v>
      </c>
      <c r="R119" s="184">
        <v>3748.294222076318</v>
      </c>
      <c r="S119" s="184">
        <v>4109.5574124451814</v>
      </c>
      <c r="T119" s="184">
        <v>4312.9473894037619</v>
      </c>
      <c r="U119" s="184">
        <v>4556.2811684164662</v>
      </c>
      <c r="V119" s="184">
        <v>4829.536707032089</v>
      </c>
      <c r="W119" s="184">
        <v>4947.0939613933933</v>
      </c>
      <c r="X119" s="184">
        <v>4032.6256525257645</v>
      </c>
      <c r="Y119" s="184">
        <v>4124.4856513561808</v>
      </c>
      <c r="Z119" s="189"/>
      <c r="AA119" s="189"/>
      <c r="AB119" s="186">
        <f t="shared" si="12"/>
        <v>2504.8689833804528</v>
      </c>
      <c r="AC119" s="186">
        <f t="shared" si="13"/>
        <v>4498.0046281447794</v>
      </c>
      <c r="AD119" s="187">
        <f t="shared" si="14"/>
        <v>3501.4368057626161</v>
      </c>
    </row>
    <row r="120" spans="2:30" x14ac:dyDescent="0.25">
      <c r="B120" s="142" t="s">
        <v>132</v>
      </c>
      <c r="C120" s="190">
        <v>6713.0025553474034</v>
      </c>
      <c r="D120" s="184">
        <v>6655.7502506257815</v>
      </c>
      <c r="E120" s="184">
        <v>6855.8388124114563</v>
      </c>
      <c r="F120" s="184">
        <v>7046.1475102033764</v>
      </c>
      <c r="G120" s="184">
        <v>7812.8614367843447</v>
      </c>
      <c r="H120" s="184">
        <v>7914.7328395711575</v>
      </c>
      <c r="I120" s="184">
        <v>8373.4826318235937</v>
      </c>
      <c r="J120" s="184">
        <v>8714.1034561956603</v>
      </c>
      <c r="K120" s="184">
        <v>8826.2736007989843</v>
      </c>
      <c r="L120" s="184">
        <v>8726.6818518817799</v>
      </c>
      <c r="M120" s="184">
        <v>9115.5065115458183</v>
      </c>
      <c r="N120" s="184">
        <v>9431.0441980369342</v>
      </c>
      <c r="O120" s="184">
        <v>9747.8197195901121</v>
      </c>
      <c r="P120" s="184">
        <v>10122.154477148961</v>
      </c>
      <c r="Q120" s="184">
        <v>10554.564754653185</v>
      </c>
      <c r="R120" s="184">
        <v>10813.226631764923</v>
      </c>
      <c r="S120" s="184">
        <v>10627.635116461215</v>
      </c>
      <c r="T120" s="184">
        <v>10335.267425822274</v>
      </c>
      <c r="U120" s="184">
        <v>10266.17055459806</v>
      </c>
      <c r="V120" s="184">
        <v>10009.578071045999</v>
      </c>
      <c r="W120" s="184">
        <v>9041.7698604857887</v>
      </c>
      <c r="X120" s="184">
        <v>9208.5830291536986</v>
      </c>
      <c r="Y120" s="184">
        <v>9490.2607643530373</v>
      </c>
      <c r="Z120" s="189"/>
      <c r="AA120" s="189"/>
      <c r="AB120" s="186">
        <f t="shared" si="12"/>
        <v>8799.2274322592766</v>
      </c>
      <c r="AC120" s="186">
        <f t="shared" si="13"/>
        <v>9603.2724559273156</v>
      </c>
      <c r="AD120" s="187">
        <f t="shared" si="14"/>
        <v>9201.2499440932952</v>
      </c>
    </row>
    <row r="121" spans="2:30" x14ac:dyDescent="0.25">
      <c r="B121" s="142" t="s">
        <v>81</v>
      </c>
      <c r="C121" s="190">
        <v>2020.8554379984721</v>
      </c>
      <c r="D121" s="184">
        <v>2084.1999991423663</v>
      </c>
      <c r="E121" s="184">
        <v>2055.7227159885206</v>
      </c>
      <c r="F121" s="184">
        <v>2107.6409653859278</v>
      </c>
      <c r="G121" s="184">
        <v>2179.0930150034073</v>
      </c>
      <c r="H121" s="184">
        <v>2230.7891604797496</v>
      </c>
      <c r="I121" s="184">
        <v>2285.5122135089805</v>
      </c>
      <c r="J121" s="184">
        <v>2346.2592229283391</v>
      </c>
      <c r="K121" s="184">
        <v>2473.9417434550846</v>
      </c>
      <c r="L121" s="184">
        <v>2572.1750796877632</v>
      </c>
      <c r="M121" s="184">
        <v>2682.6986976264402</v>
      </c>
      <c r="N121" s="184">
        <v>2763.8283230573261</v>
      </c>
      <c r="O121" s="184">
        <v>2886.0975223231653</v>
      </c>
      <c r="P121" s="184">
        <v>2982.2869997401581</v>
      </c>
      <c r="Q121" s="184">
        <v>3152.2932614114366</v>
      </c>
      <c r="R121" s="184">
        <v>3260.0349980388396</v>
      </c>
      <c r="S121" s="184">
        <v>3244.6742997607766</v>
      </c>
      <c r="T121" s="184">
        <v>3495.5288004830491</v>
      </c>
      <c r="U121" s="184">
        <v>3719.3077754343585</v>
      </c>
      <c r="V121" s="184">
        <v>3922.0813312463833</v>
      </c>
      <c r="W121" s="184">
        <v>3761.8027875187113</v>
      </c>
      <c r="X121" s="184">
        <v>3853.6802963405535</v>
      </c>
      <c r="Y121" s="184">
        <v>4001.6999549145885</v>
      </c>
      <c r="Z121" s="189"/>
      <c r="AA121" s="189"/>
      <c r="AB121" s="186">
        <f t="shared" si="12"/>
        <v>2601.3129142233233</v>
      </c>
      <c r="AC121" s="186">
        <f t="shared" si="13"/>
        <v>3851.7144290909191</v>
      </c>
      <c r="AD121" s="187">
        <f t="shared" si="14"/>
        <v>3226.5136716571214</v>
      </c>
    </row>
    <row r="122" spans="2:30" x14ac:dyDescent="0.25">
      <c r="B122" s="142" t="s">
        <v>227</v>
      </c>
      <c r="C122" s="190">
        <v>47422.20340478373</v>
      </c>
      <c r="D122" s="184">
        <v>48160.784366896507</v>
      </c>
      <c r="E122" s="184">
        <v>47958.331966115678</v>
      </c>
      <c r="F122" s="184">
        <v>47806.884428660887</v>
      </c>
      <c r="G122" s="184">
        <v>48586.704624207749</v>
      </c>
      <c r="H122" s="184">
        <v>49467.435426705939</v>
      </c>
      <c r="I122" s="184">
        <v>51097.362611333119</v>
      </c>
      <c r="J122" s="184">
        <v>52909.969757220577</v>
      </c>
      <c r="K122" s="184">
        <v>53848.252231697123</v>
      </c>
      <c r="L122" s="184">
        <v>51607.605727231785</v>
      </c>
      <c r="M122" s="184">
        <v>52032.986502242944</v>
      </c>
      <c r="N122" s="184">
        <v>52594.229006416397</v>
      </c>
      <c r="O122" s="184">
        <v>51860.0559942119</v>
      </c>
      <c r="P122" s="184">
        <v>51640.076686230379</v>
      </c>
      <c r="Q122" s="184">
        <v>52186.99738612058</v>
      </c>
      <c r="R122" s="184">
        <v>52974.116220094853</v>
      </c>
      <c r="S122" s="184">
        <v>53847.826554544816</v>
      </c>
      <c r="T122" s="184">
        <v>55088.633800674434</v>
      </c>
      <c r="U122" s="184">
        <v>56060.913626940404</v>
      </c>
      <c r="V122" s="184">
        <v>56784.037252982409</v>
      </c>
      <c r="W122" s="184">
        <v>54275.003046567697</v>
      </c>
      <c r="X122" s="184">
        <v>56617.351792442154</v>
      </c>
      <c r="Y122" s="184">
        <v>58584.623790386548</v>
      </c>
      <c r="Z122" s="189"/>
      <c r="AA122" s="189"/>
      <c r="AB122" s="186">
        <f t="shared" si="12"/>
        <v>51171.692038632755</v>
      </c>
      <c r="AC122" s="186">
        <f t="shared" si="13"/>
        <v>56464.38590186384</v>
      </c>
      <c r="AD122" s="187">
        <f t="shared" si="14"/>
        <v>53818.038970248293</v>
      </c>
    </row>
    <row r="123" spans="2:30" x14ac:dyDescent="0.25">
      <c r="B123" s="142" t="s">
        <v>218</v>
      </c>
      <c r="C123" s="188">
        <f t="shared" ref="C123:V123" si="15">D123/D6*C6</f>
        <v>24171.478335357013</v>
      </c>
      <c r="D123" s="188">
        <f t="shared" si="15"/>
        <v>24404.220240756455</v>
      </c>
      <c r="E123" s="188">
        <f t="shared" si="15"/>
        <v>24736.389568658662</v>
      </c>
      <c r="F123" s="188">
        <f t="shared" si="15"/>
        <v>25324.70266785127</v>
      </c>
      <c r="G123" s="188">
        <f t="shared" si="15"/>
        <v>26274.252701338522</v>
      </c>
      <c r="H123" s="188">
        <f t="shared" si="15"/>
        <v>27120.579974212116</v>
      </c>
      <c r="I123" s="188">
        <f t="shared" si="15"/>
        <v>28145.160768142785</v>
      </c>
      <c r="J123" s="188">
        <f t="shared" si="15"/>
        <v>29221.934483065528</v>
      </c>
      <c r="K123" s="188">
        <f t="shared" si="15"/>
        <v>29644.814822157547</v>
      </c>
      <c r="L123" s="188">
        <f t="shared" si="15"/>
        <v>29072.992550755684</v>
      </c>
      <c r="M123" s="188">
        <f t="shared" si="15"/>
        <v>30179.818055807016</v>
      </c>
      <c r="N123" s="188">
        <f t="shared" si="15"/>
        <v>30972.224719928596</v>
      </c>
      <c r="O123" s="188">
        <f t="shared" si="15"/>
        <v>31568.895600583412</v>
      </c>
      <c r="P123" s="188">
        <f t="shared" si="15"/>
        <v>32189.076887177471</v>
      </c>
      <c r="Q123" s="188">
        <f t="shared" si="15"/>
        <v>32883.685417886307</v>
      </c>
      <c r="R123" s="188">
        <f t="shared" si="15"/>
        <v>33584.508360262109</v>
      </c>
      <c r="S123" s="188">
        <f t="shared" si="15"/>
        <v>34278.364755158276</v>
      </c>
      <c r="T123" s="188">
        <f t="shared" si="15"/>
        <v>35165.997538983727</v>
      </c>
      <c r="U123" s="188">
        <f t="shared" si="15"/>
        <v>36044.155869809663</v>
      </c>
      <c r="V123" s="188">
        <f t="shared" si="15"/>
        <v>36676.792457631418</v>
      </c>
      <c r="W123" s="188">
        <f>X123/X6*W6</f>
        <v>35239.885111534204</v>
      </c>
      <c r="X123" s="190">
        <v>37091</v>
      </c>
      <c r="Y123" s="188">
        <f>X123/X6*Y6</f>
        <v>38027.393587068611</v>
      </c>
      <c r="Z123" s="189"/>
      <c r="AA123" s="189"/>
      <c r="AB123" s="186">
        <f t="shared" si="12"/>
        <v>29385.505413782361</v>
      </c>
      <c r="AC123" s="186">
        <f t="shared" si="13"/>
        <v>36615.845405208784</v>
      </c>
      <c r="AD123" s="187">
        <f t="shared" si="14"/>
        <v>33000.675409495569</v>
      </c>
    </row>
    <row r="124" spans="2:30" x14ac:dyDescent="0.25">
      <c r="B124" s="142" t="s">
        <v>206</v>
      </c>
      <c r="C124" s="190">
        <v>32728.273157424501</v>
      </c>
      <c r="D124" s="184">
        <v>33645.740764165806</v>
      </c>
      <c r="E124" s="184">
        <v>34625.036074945361</v>
      </c>
      <c r="F124" s="184">
        <v>35553.631298540211</v>
      </c>
      <c r="G124" s="184">
        <v>36461.459878933689</v>
      </c>
      <c r="H124" s="184">
        <v>37261.15103683302</v>
      </c>
      <c r="I124" s="184">
        <v>37839.806421627422</v>
      </c>
      <c r="J124" s="184">
        <v>38637.695450577266</v>
      </c>
      <c r="K124" s="184">
        <v>37847.326674638141</v>
      </c>
      <c r="L124" s="184">
        <v>37428.848706956014</v>
      </c>
      <c r="M124" s="184">
        <v>37557.965507986148</v>
      </c>
      <c r="N124" s="184">
        <v>38100.72500008635</v>
      </c>
      <c r="O124" s="184">
        <v>38753.727053092654</v>
      </c>
      <c r="P124" s="184">
        <v>39520.413127940861</v>
      </c>
      <c r="Q124" s="184">
        <v>40350.645289399763</v>
      </c>
      <c r="R124" s="184">
        <v>41014.687082562457</v>
      </c>
      <c r="S124" s="184">
        <v>41628.399913242421</v>
      </c>
      <c r="T124" s="184">
        <v>42204.745741266284</v>
      </c>
      <c r="U124" s="184">
        <v>42916.869815661914</v>
      </c>
      <c r="V124" s="184">
        <v>43272.566909079229</v>
      </c>
      <c r="W124" s="184">
        <v>42052.140967772641</v>
      </c>
      <c r="X124" s="184">
        <v>44041.902808568666</v>
      </c>
      <c r="Y124" s="184">
        <v>44880.366095018675</v>
      </c>
      <c r="Z124" s="189"/>
      <c r="AA124" s="189"/>
      <c r="AB124" s="186">
        <f t="shared" si="12"/>
        <v>37842.2376766788</v>
      </c>
      <c r="AC124" s="186">
        <f t="shared" si="13"/>
        <v>43432.769319220228</v>
      </c>
      <c r="AD124" s="187">
        <f t="shared" si="14"/>
        <v>40637.50349794951</v>
      </c>
    </row>
    <row r="125" spans="2:30" x14ac:dyDescent="0.25">
      <c r="B125" s="142" t="s">
        <v>114</v>
      </c>
      <c r="C125" s="190">
        <v>3927.0830228194941</v>
      </c>
      <c r="D125" s="184">
        <v>3989.2087618540372</v>
      </c>
      <c r="E125" s="184">
        <v>3968.6583794548633</v>
      </c>
      <c r="F125" s="184">
        <v>4019.7362698960787</v>
      </c>
      <c r="G125" s="184">
        <v>4183.6304878086185</v>
      </c>
      <c r="H125" s="184">
        <v>4308.0381611031153</v>
      </c>
      <c r="I125" s="184">
        <v>4425.9957032815255</v>
      </c>
      <c r="J125" s="184">
        <v>4586.2958444625574</v>
      </c>
      <c r="K125" s="184">
        <v>4676.9309086787534</v>
      </c>
      <c r="L125" s="184">
        <v>4457.9220219427079</v>
      </c>
      <c r="M125" s="184">
        <v>4586.8985180124146</v>
      </c>
      <c r="N125" s="184">
        <v>4805.4279250668915</v>
      </c>
      <c r="O125" s="184">
        <v>5042.8646899264959</v>
      </c>
      <c r="P125" s="184">
        <v>5214.5566174639198</v>
      </c>
      <c r="Q125" s="184">
        <v>5385.5274356680002</v>
      </c>
      <c r="R125" s="184">
        <v>5563.0339823649174</v>
      </c>
      <c r="S125" s="184">
        <v>5734.3214526866332</v>
      </c>
      <c r="T125" s="184">
        <v>5915.3754433542499</v>
      </c>
      <c r="U125" s="184">
        <v>5636.6701693385248</v>
      </c>
      <c r="V125" s="184">
        <v>5398.0944148439403</v>
      </c>
      <c r="W125" s="184">
        <v>5230.5614228735212</v>
      </c>
      <c r="X125" s="184">
        <v>5692.0213270803142</v>
      </c>
      <c r="Y125" s="184">
        <v>5822.369111038789</v>
      </c>
      <c r="Z125" s="189"/>
      <c r="AA125" s="189"/>
      <c r="AB125" s="186">
        <f t="shared" si="12"/>
        <v>4710.639201435848</v>
      </c>
      <c r="AC125" s="186">
        <f t="shared" si="13"/>
        <v>5555.9432890350172</v>
      </c>
      <c r="AD125" s="187">
        <f t="shared" si="14"/>
        <v>5133.2912452354321</v>
      </c>
    </row>
    <row r="126" spans="2:30" x14ac:dyDescent="0.25">
      <c r="B126" s="142" t="s">
        <v>87</v>
      </c>
      <c r="C126" s="190">
        <v>909.31700494112079</v>
      </c>
      <c r="D126" s="184">
        <v>942.26815519762681</v>
      </c>
      <c r="E126" s="184">
        <v>954.876243742714</v>
      </c>
      <c r="F126" s="184">
        <v>942.00540762977619</v>
      </c>
      <c r="G126" s="184">
        <v>912.46579469155859</v>
      </c>
      <c r="H126" s="184">
        <v>944.84819702713435</v>
      </c>
      <c r="I126" s="184">
        <v>965.35725252978375</v>
      </c>
      <c r="J126" s="184">
        <v>960.09255654116703</v>
      </c>
      <c r="K126" s="184">
        <v>997.02444039444367</v>
      </c>
      <c r="L126" s="184">
        <v>979.65402943106074</v>
      </c>
      <c r="M126" s="184">
        <v>1024.7383647059976</v>
      </c>
      <c r="N126" s="184">
        <v>1010.3269949790566</v>
      </c>
      <c r="O126" s="184">
        <v>1075.1459821809012</v>
      </c>
      <c r="P126" s="184">
        <v>1089.8731397176823</v>
      </c>
      <c r="Q126" s="184">
        <v>1119.137212007585</v>
      </c>
      <c r="R126" s="184">
        <v>1124.4100764940235</v>
      </c>
      <c r="S126" s="184">
        <v>1143.8607014416516</v>
      </c>
      <c r="T126" s="184">
        <v>1155.9735590455407</v>
      </c>
      <c r="U126" s="184">
        <v>1193.2656164011155</v>
      </c>
      <c r="V126" s="184">
        <v>1217.4459864823393</v>
      </c>
      <c r="W126" s="184">
        <v>1214.5465562107745</v>
      </c>
      <c r="X126" s="184">
        <v>1186.5768088453481</v>
      </c>
      <c r="Y126" s="184">
        <v>1274.8099405453186</v>
      </c>
      <c r="Z126" s="189"/>
      <c r="AA126" s="189"/>
      <c r="AB126" s="186">
        <f t="shared" si="12"/>
        <v>1013.9652840388236</v>
      </c>
      <c r="AC126" s="186">
        <f t="shared" si="13"/>
        <v>1217.3289816969791</v>
      </c>
      <c r="AD126" s="187">
        <f t="shared" si="14"/>
        <v>1115.6471328679013</v>
      </c>
    </row>
    <row r="127" spans="2:30" x14ac:dyDescent="0.25">
      <c r="B127" s="142" t="s">
        <v>123</v>
      </c>
      <c r="C127" s="190">
        <v>2963.2740977763096</v>
      </c>
      <c r="D127" s="184">
        <v>3056.5112854732802</v>
      </c>
      <c r="E127" s="184">
        <v>3431.7328614653507</v>
      </c>
      <c r="F127" s="184">
        <v>3585.9946031433979</v>
      </c>
      <c r="G127" s="184">
        <v>3813.5274212491177</v>
      </c>
      <c r="H127" s="184">
        <v>3951.1828185594532</v>
      </c>
      <c r="I127" s="184">
        <v>4079.1356538294067</v>
      </c>
      <c r="J127" s="184">
        <v>4231.7641568008985</v>
      </c>
      <c r="K127" s="184">
        <v>4396.8005545658762</v>
      </c>
      <c r="L127" s="184">
        <v>4622.3635403593134</v>
      </c>
      <c r="M127" s="184">
        <v>4857.2662707774343</v>
      </c>
      <c r="N127" s="184">
        <v>4975.6382013347647</v>
      </c>
      <c r="O127" s="184">
        <v>5045.4717202881602</v>
      </c>
      <c r="P127" s="184">
        <v>5238.8326721415024</v>
      </c>
      <c r="Q127" s="184">
        <v>5424.9245112490062</v>
      </c>
      <c r="R127" s="184">
        <v>5429.0996208583128</v>
      </c>
      <c r="S127" s="184">
        <v>5209.074155090053</v>
      </c>
      <c r="T127" s="184">
        <v>5120.0055977791353</v>
      </c>
      <c r="U127" s="184">
        <v>5089.7776340209157</v>
      </c>
      <c r="V127" s="184">
        <v>5076.3682902061719</v>
      </c>
      <c r="W127" s="184">
        <v>4865.0868321690768</v>
      </c>
      <c r="X127" s="184">
        <v>4922.6324522863542</v>
      </c>
      <c r="Y127" s="184">
        <v>4963.1603128795905</v>
      </c>
      <c r="Z127" s="189"/>
      <c r="AA127" s="189"/>
      <c r="AB127" s="186">
        <f t="shared" si="12"/>
        <v>4412.9222079300425</v>
      </c>
      <c r="AC127" s="186">
        <f t="shared" si="13"/>
        <v>4983.4051043124218</v>
      </c>
      <c r="AD127" s="187">
        <f t="shared" si="14"/>
        <v>4698.1636561212326</v>
      </c>
    </row>
    <row r="128" spans="2:30" x14ac:dyDescent="0.25">
      <c r="B128" s="142" t="s">
        <v>178</v>
      </c>
      <c r="C128" s="297"/>
      <c r="D128" s="298"/>
      <c r="E128" s="298"/>
      <c r="F128" s="298"/>
      <c r="G128" s="298"/>
      <c r="H128" s="298"/>
      <c r="I128" s="298"/>
      <c r="J128" s="298"/>
      <c r="K128" s="298"/>
      <c r="L128" s="298"/>
      <c r="M128" s="298"/>
      <c r="N128" s="298"/>
      <c r="O128" s="298"/>
      <c r="P128" s="298"/>
      <c r="Q128" s="298"/>
      <c r="R128" s="298"/>
      <c r="S128" s="298"/>
      <c r="T128" s="298"/>
      <c r="U128" s="298"/>
      <c r="V128" s="298"/>
      <c r="W128" s="298"/>
      <c r="X128" s="298"/>
      <c r="Y128" s="298"/>
      <c r="Z128" s="189"/>
      <c r="AA128" s="189"/>
      <c r="AB128" s="186">
        <f t="shared" si="12"/>
        <v>0</v>
      </c>
      <c r="AC128" s="186">
        <f t="shared" si="13"/>
        <v>0</v>
      </c>
      <c r="AD128" s="187">
        <f t="shared" si="14"/>
        <v>0</v>
      </c>
    </row>
    <row r="129" spans="2:30" x14ac:dyDescent="0.25">
      <c r="B129" s="142" t="s">
        <v>186</v>
      </c>
      <c r="C129" s="190">
        <v>10224.715361132196</v>
      </c>
      <c r="D129" s="184">
        <v>9869.5411391885809</v>
      </c>
      <c r="E129" s="184">
        <v>10089.973057071755</v>
      </c>
      <c r="F129" s="184">
        <v>10280.56418987641</v>
      </c>
      <c r="G129" s="184">
        <v>10730.533026705774</v>
      </c>
      <c r="H129" s="184">
        <v>11213.668869449037</v>
      </c>
      <c r="I129" s="184">
        <v>11770.226549859937</v>
      </c>
      <c r="J129" s="184">
        <v>12511.743187732483</v>
      </c>
      <c r="K129" s="184">
        <v>13174.859359549886</v>
      </c>
      <c r="L129" s="184">
        <v>13103.459051840047</v>
      </c>
      <c r="M129" s="184">
        <v>13515.014815820974</v>
      </c>
      <c r="N129" s="184">
        <v>13807.499221483195</v>
      </c>
      <c r="O129" s="184">
        <v>13727.80659938544</v>
      </c>
      <c r="P129" s="184">
        <v>14108.925888793778</v>
      </c>
      <c r="Q129" s="184">
        <v>14596.63595809768</v>
      </c>
      <c r="R129" s="184">
        <v>15139.288758547838</v>
      </c>
      <c r="S129" s="184">
        <v>15553.477477919101</v>
      </c>
      <c r="T129" s="184">
        <v>15706.482701292294</v>
      </c>
      <c r="U129" s="184">
        <v>16145.575506339299</v>
      </c>
      <c r="V129" s="184">
        <v>16773.081717702025</v>
      </c>
      <c r="W129" s="184">
        <v>15779.730193018311</v>
      </c>
      <c r="X129" s="184">
        <v>16708.537207420057</v>
      </c>
      <c r="Y129" s="184">
        <v>17128.698487958478</v>
      </c>
      <c r="Z129" s="189"/>
      <c r="AA129" s="189"/>
      <c r="AB129" s="186">
        <f t="shared" si="12"/>
        <v>12729.134178541468</v>
      </c>
      <c r="AC129" s="186">
        <f t="shared" si="13"/>
        <v>16507.12462248763</v>
      </c>
      <c r="AD129" s="187">
        <f t="shared" si="14"/>
        <v>14618.12940051455</v>
      </c>
    </row>
    <row r="130" spans="2:30" x14ac:dyDescent="0.25">
      <c r="B130" s="142" t="s">
        <v>221</v>
      </c>
      <c r="C130" s="190">
        <v>57473.184548046083</v>
      </c>
      <c r="D130" s="184">
        <v>58365.126752297649</v>
      </c>
      <c r="E130" s="184">
        <v>58850.904789699154</v>
      </c>
      <c r="F130" s="184">
        <v>59059.570949916269</v>
      </c>
      <c r="G130" s="184">
        <v>61068.650509596802</v>
      </c>
      <c r="H130" s="184">
        <v>62282.756506970691</v>
      </c>
      <c r="I130" s="184">
        <v>63303.94848956303</v>
      </c>
      <c r="J130" s="184">
        <v>64477.98798291626</v>
      </c>
      <c r="K130" s="184">
        <v>63986.247923997122</v>
      </c>
      <c r="L130" s="184">
        <v>61958.359740226078</v>
      </c>
      <c r="M130" s="184">
        <v>61672.960169475591</v>
      </c>
      <c r="N130" s="184">
        <v>61551.214074697738</v>
      </c>
      <c r="O130" s="184">
        <v>62399.16877477571</v>
      </c>
      <c r="P130" s="184">
        <v>62275.69128890946</v>
      </c>
      <c r="Q130" s="184">
        <v>62838.51572691583</v>
      </c>
      <c r="R130" s="184">
        <v>63371.888498076471</v>
      </c>
      <c r="S130" s="184">
        <v>63547.687049947119</v>
      </c>
      <c r="T130" s="184">
        <v>64589.555919686303</v>
      </c>
      <c r="U130" s="184">
        <v>64696.490887291948</v>
      </c>
      <c r="V130" s="184">
        <v>64983.354207692195</v>
      </c>
      <c r="W130" s="184">
        <v>63776.160965344156</v>
      </c>
      <c r="X130" s="184">
        <v>65909.003030281689</v>
      </c>
      <c r="Y130" s="184">
        <v>67462.376445861926</v>
      </c>
      <c r="Z130" s="189"/>
      <c r="AA130" s="189"/>
      <c r="AB130" s="186">
        <f t="shared" si="12"/>
        <v>61837.412205317392</v>
      </c>
      <c r="AC130" s="186">
        <f t="shared" si="13"/>
        <v>65365.477107294384</v>
      </c>
      <c r="AD130" s="187">
        <f t="shared" si="14"/>
        <v>63601.444656305888</v>
      </c>
    </row>
    <row r="131" spans="2:30" x14ac:dyDescent="0.25">
      <c r="B131" s="142" t="s">
        <v>215</v>
      </c>
      <c r="C131" s="190">
        <v>37392.246008402712</v>
      </c>
      <c r="D131" s="184">
        <v>38568.317112604353</v>
      </c>
      <c r="E131" s="184">
        <v>37683.41962906556</v>
      </c>
      <c r="F131" s="184">
        <v>36256.346383465025</v>
      </c>
      <c r="G131" s="184">
        <v>36170.675246537598</v>
      </c>
      <c r="H131" s="184">
        <v>36388.444187234491</v>
      </c>
      <c r="I131" s="184">
        <v>37662.517270899429</v>
      </c>
      <c r="J131" s="184">
        <v>38659.353306431971</v>
      </c>
      <c r="K131" s="184">
        <v>41114.239136302487</v>
      </c>
      <c r="L131" s="184">
        <v>42875.113368190163</v>
      </c>
      <c r="M131" s="184">
        <v>40819.938481835692</v>
      </c>
      <c r="N131" s="184">
        <v>37745.452145028023</v>
      </c>
      <c r="O131" s="184">
        <v>37270.586519630793</v>
      </c>
      <c r="P131" s="184">
        <v>36330.478557581067</v>
      </c>
      <c r="Q131" s="184">
        <v>35032.256852330909</v>
      </c>
      <c r="R131" s="184">
        <v>35188.023759753116</v>
      </c>
      <c r="S131" s="184">
        <v>35229.954189725235</v>
      </c>
      <c r="T131" s="184">
        <v>34218.388126102203</v>
      </c>
      <c r="U131" s="184">
        <v>34212.106768576909</v>
      </c>
      <c r="V131" s="184">
        <v>33814.111622871853</v>
      </c>
      <c r="W131" s="184">
        <v>33098.209899809735</v>
      </c>
      <c r="X131" s="184">
        <v>34294.764672804471</v>
      </c>
      <c r="Y131" s="184">
        <v>35336.894654587682</v>
      </c>
      <c r="Z131" s="189"/>
      <c r="AA131" s="189"/>
      <c r="AB131" s="186">
        <f t="shared" si="12"/>
        <v>37478.09723784004</v>
      </c>
      <c r="AC131" s="186">
        <f t="shared" si="13"/>
        <v>34151.217523730127</v>
      </c>
      <c r="AD131" s="187">
        <f t="shared" si="14"/>
        <v>35814.65738078508</v>
      </c>
    </row>
    <row r="132" spans="2:30" x14ac:dyDescent="0.25">
      <c r="B132" s="142" t="s">
        <v>117</v>
      </c>
      <c r="C132" s="190">
        <v>3368.6818968547368</v>
      </c>
      <c r="D132" s="184">
        <v>3382.2048384195914</v>
      </c>
      <c r="E132" s="184">
        <v>3381.1408131161825</v>
      </c>
      <c r="F132" s="184">
        <v>3499.0186024127688</v>
      </c>
      <c r="G132" s="184">
        <v>3679.9071155037341</v>
      </c>
      <c r="H132" s="184">
        <v>3836.0902870779214</v>
      </c>
      <c r="I132" s="184">
        <v>3978.0193269951651</v>
      </c>
      <c r="J132" s="184">
        <v>4081.9118853582158</v>
      </c>
      <c r="K132" s="184">
        <v>4061.8865067595552</v>
      </c>
      <c r="L132" s="184">
        <v>4084.8253730212787</v>
      </c>
      <c r="M132" s="184">
        <v>4058.0086198212043</v>
      </c>
      <c r="N132" s="184">
        <v>4082.4494875399528</v>
      </c>
      <c r="O132" s="184">
        <v>4150.325640367736</v>
      </c>
      <c r="P132" s="184">
        <v>4266.7114181215647</v>
      </c>
      <c r="Q132" s="184">
        <v>4403.6726116757891</v>
      </c>
      <c r="R132" s="184">
        <v>4552.6056539694755</v>
      </c>
      <c r="S132" s="184">
        <v>4746.7175576731188</v>
      </c>
      <c r="T132" s="184">
        <v>4891.7197739323819</v>
      </c>
      <c r="U132" s="184">
        <v>5113.434292323368</v>
      </c>
      <c r="V132" s="184">
        <v>5157.5465718010009</v>
      </c>
      <c r="W132" s="184">
        <v>5004.3522419186647</v>
      </c>
      <c r="X132" s="184">
        <v>5232.1427731745853</v>
      </c>
      <c r="Y132" s="184">
        <v>5451.7182405040812</v>
      </c>
      <c r="Z132" s="189"/>
      <c r="AA132" s="189"/>
      <c r="AB132" s="186">
        <f t="shared" si="12"/>
        <v>4028.1054115900206</v>
      </c>
      <c r="AC132" s="186">
        <f t="shared" si="13"/>
        <v>5191.8388239443393</v>
      </c>
      <c r="AD132" s="187">
        <f t="shared" si="14"/>
        <v>4609.97211776718</v>
      </c>
    </row>
    <row r="133" spans="2:30" x14ac:dyDescent="0.25">
      <c r="B133" s="142" t="s">
        <v>249</v>
      </c>
      <c r="C133" s="190">
        <v>4503.2488487191831</v>
      </c>
      <c r="D133" s="184">
        <v>3980.9333490389699</v>
      </c>
      <c r="E133" s="184">
        <v>3395.8550277912168</v>
      </c>
      <c r="F133" s="184">
        <v>3774.1323929437108</v>
      </c>
      <c r="G133" s="184">
        <v>4485.525457710336</v>
      </c>
      <c r="H133" s="184">
        <v>4866.0284743012835</v>
      </c>
      <c r="I133" s="184">
        <v>4695.994726991019</v>
      </c>
      <c r="J133" s="184">
        <v>4750.9296924972514</v>
      </c>
      <c r="K133" s="184">
        <v>4965.372949506389</v>
      </c>
      <c r="L133" s="184">
        <v>5250.116075355777</v>
      </c>
      <c r="M133" s="184">
        <v>5411.0664822781964</v>
      </c>
      <c r="N133" s="184">
        <v>5782.6895932589077</v>
      </c>
      <c r="O133" s="184">
        <v>5985.6832472668775</v>
      </c>
      <c r="P133" s="184">
        <v>6118.2571813564837</v>
      </c>
      <c r="Q133" s="184">
        <v>5967.0734370087466</v>
      </c>
      <c r="R133" s="184">
        <v>6048.976597214436</v>
      </c>
      <c r="S133" s="184">
        <v>6438.9336402886765</v>
      </c>
      <c r="T133" s="184">
        <v>6401.7408913507388</v>
      </c>
      <c r="U133" s="184">
        <v>6318.2100676683176</v>
      </c>
      <c r="V133" s="184">
        <v>6245.4486971234464</v>
      </c>
      <c r="W133" s="184">
        <v>5402.5387727565021</v>
      </c>
      <c r="X133" s="184">
        <v>5641.0444004645151</v>
      </c>
      <c r="Y133" s="184">
        <v>5722.4091745972137</v>
      </c>
      <c r="Z133" s="189"/>
      <c r="AA133" s="189"/>
      <c r="AB133" s="186">
        <f t="shared" si="12"/>
        <v>5156.8087813821221</v>
      </c>
      <c r="AC133" s="186">
        <f t="shared" si="13"/>
        <v>5865.930222521999</v>
      </c>
      <c r="AD133" s="187">
        <f t="shared" si="14"/>
        <v>5511.3695019520601</v>
      </c>
    </row>
    <row r="134" spans="2:30" x14ac:dyDescent="0.25">
      <c r="B134" s="142" t="s">
        <v>143</v>
      </c>
      <c r="C134" s="190">
        <v>15179.442704534264</v>
      </c>
      <c r="D134" s="184">
        <v>14970.894984913568</v>
      </c>
      <c r="E134" s="184">
        <v>15010.559103054849</v>
      </c>
      <c r="F134" s="184">
        <v>15343.809604595279</v>
      </c>
      <c r="G134" s="184">
        <v>16184.114100428291</v>
      </c>
      <c r="H134" s="184">
        <v>17019.683222706626</v>
      </c>
      <c r="I134" s="184">
        <v>18148.076609398853</v>
      </c>
      <c r="J134" s="184">
        <v>19949.593731868859</v>
      </c>
      <c r="K134" s="184">
        <v>21516.589240288227</v>
      </c>
      <c r="L134" s="184">
        <v>21391.933278504792</v>
      </c>
      <c r="M134" s="184">
        <v>22237.100053330807</v>
      </c>
      <c r="N134" s="184">
        <v>24316.356036625413</v>
      </c>
      <c r="O134" s="184">
        <v>26223.583647280826</v>
      </c>
      <c r="P134" s="184">
        <v>27544.79456299925</v>
      </c>
      <c r="Q134" s="184">
        <v>28439.953602106736</v>
      </c>
      <c r="R134" s="184">
        <v>29551.366758920198</v>
      </c>
      <c r="S134" s="184">
        <v>30481.771656508299</v>
      </c>
      <c r="T134" s="184">
        <v>31638.15191509571</v>
      </c>
      <c r="U134" s="184">
        <v>32259.220811300129</v>
      </c>
      <c r="V134" s="184">
        <v>32788.332510881635</v>
      </c>
      <c r="W134" s="184">
        <v>26606.294977685287</v>
      </c>
      <c r="X134" s="184">
        <v>30416.793495402671</v>
      </c>
      <c r="Y134" s="184">
        <v>33266.476854878456</v>
      </c>
      <c r="Z134" s="189"/>
      <c r="AA134" s="189"/>
      <c r="AB134" s="186">
        <f t="shared" ref="AB134:AB165" si="16">SUM(C134:T134)/18</f>
        <v>21952.654156286713</v>
      </c>
      <c r="AC134" s="186">
        <f t="shared" ref="AC134:AC165" si="17">SUM(U134:Y134)/5</f>
        <v>31067.423730029637</v>
      </c>
      <c r="AD134" s="187">
        <f t="shared" ref="AD134:AD165" si="18">SUM(AB134:AC134)/2</f>
        <v>26510.038943158175</v>
      </c>
    </row>
    <row r="135" spans="2:30" x14ac:dyDescent="0.25">
      <c r="B135" s="142" t="s">
        <v>113</v>
      </c>
      <c r="C135" s="190">
        <v>3047.9696715071773</v>
      </c>
      <c r="D135" s="184">
        <v>2942.6675923133084</v>
      </c>
      <c r="E135" s="184">
        <v>2841.2117949646909</v>
      </c>
      <c r="F135" s="184">
        <v>2808.1572669925504</v>
      </c>
      <c r="G135" s="184">
        <v>2791.8970106778593</v>
      </c>
      <c r="H135" s="184">
        <v>2875.0834111325835</v>
      </c>
      <c r="I135" s="184">
        <v>2936.0219874002159</v>
      </c>
      <c r="J135" s="184">
        <v>3068.1272309870456</v>
      </c>
      <c r="K135" s="184">
        <v>2966.0681826678665</v>
      </c>
      <c r="L135" s="184">
        <v>3072.6818785090727</v>
      </c>
      <c r="M135" s="184">
        <v>3283.7719685577372</v>
      </c>
      <c r="N135" s="184">
        <v>3225.1433816208246</v>
      </c>
      <c r="O135" s="184">
        <v>3282.8659206828311</v>
      </c>
      <c r="P135" s="184">
        <v>3317.87347597091</v>
      </c>
      <c r="Q135" s="184">
        <v>3669.9767502124446</v>
      </c>
      <c r="R135" s="184">
        <v>3813.1803904686926</v>
      </c>
      <c r="S135" s="184">
        <v>3924.4239455675533</v>
      </c>
      <c r="T135" s="184">
        <v>3967.0161962009643</v>
      </c>
      <c r="U135" s="184">
        <v>3865.0115168743264</v>
      </c>
      <c r="V135" s="184">
        <v>3947.9339238471125</v>
      </c>
      <c r="W135" s="184">
        <v>3741.6615779009639</v>
      </c>
      <c r="X135" s="184">
        <v>3670.1909102748946</v>
      </c>
      <c r="Y135" s="184">
        <v>3765.8995729899066</v>
      </c>
      <c r="Z135" s="189"/>
      <c r="AA135" s="189"/>
      <c r="AB135" s="186">
        <f t="shared" si="16"/>
        <v>3213.007669801907</v>
      </c>
      <c r="AC135" s="186">
        <f t="shared" si="17"/>
        <v>3798.1395003774405</v>
      </c>
      <c r="AD135" s="187">
        <f t="shared" si="18"/>
        <v>3505.5735850896735</v>
      </c>
    </row>
    <row r="136" spans="2:30" x14ac:dyDescent="0.25">
      <c r="B136" s="142" t="s">
        <v>120</v>
      </c>
      <c r="C136" s="190">
        <v>8862.1436921581608</v>
      </c>
      <c r="D136" s="184">
        <v>8640.3028386605274</v>
      </c>
      <c r="E136" s="184">
        <v>8515.9466673800798</v>
      </c>
      <c r="F136" s="184">
        <v>8773.1385297615652</v>
      </c>
      <c r="G136" s="184">
        <v>9022.7982901460837</v>
      </c>
      <c r="H136" s="184">
        <v>9113.4117511684362</v>
      </c>
      <c r="I136" s="184">
        <v>9451.7605568621057</v>
      </c>
      <c r="J136" s="184">
        <v>9865.3264169040394</v>
      </c>
      <c r="K136" s="184">
        <v>10403.840542860313</v>
      </c>
      <c r="L136" s="184">
        <v>10272.17717738492</v>
      </c>
      <c r="M136" s="184">
        <v>11281.255733350814</v>
      </c>
      <c r="N136" s="184">
        <v>11613.168579908923</v>
      </c>
      <c r="O136" s="184">
        <v>11376.4073007467</v>
      </c>
      <c r="P136" s="184">
        <v>12150.971521932586</v>
      </c>
      <c r="Q136" s="184">
        <v>12616.414233997268</v>
      </c>
      <c r="R136" s="184">
        <v>12806.096678605758</v>
      </c>
      <c r="S136" s="184">
        <v>13163.740193318692</v>
      </c>
      <c r="T136" s="184">
        <v>13604.174717199458</v>
      </c>
      <c r="U136" s="184">
        <v>13848.499114960166</v>
      </c>
      <c r="V136" s="184">
        <v>13609.723009190038</v>
      </c>
      <c r="W136" s="184">
        <v>13317.321118433343</v>
      </c>
      <c r="X136" s="184">
        <v>13676.390206503818</v>
      </c>
      <c r="Y136" s="184">
        <v>13531.396663350928</v>
      </c>
      <c r="Z136" s="189"/>
      <c r="AA136" s="189"/>
      <c r="AB136" s="186">
        <f t="shared" si="16"/>
        <v>10640.726412352578</v>
      </c>
      <c r="AC136" s="186">
        <f t="shared" si="17"/>
        <v>13596.66602248766</v>
      </c>
      <c r="AD136" s="187">
        <f t="shared" si="18"/>
        <v>12118.696217420118</v>
      </c>
    </row>
    <row r="137" spans="2:30" x14ac:dyDescent="0.25">
      <c r="B137" s="142" t="s">
        <v>130</v>
      </c>
      <c r="C137" s="190">
        <v>6375.6163158632316</v>
      </c>
      <c r="D137" s="184">
        <v>6329.4128801681909</v>
      </c>
      <c r="E137" s="184">
        <v>6596.5501921720161</v>
      </c>
      <c r="F137" s="184">
        <v>6799.4496654645709</v>
      </c>
      <c r="G137" s="184">
        <v>7067.3556085193622</v>
      </c>
      <c r="H137" s="184">
        <v>7443.931118063575</v>
      </c>
      <c r="I137" s="184">
        <v>7938.4349518209547</v>
      </c>
      <c r="J137" s="184">
        <v>8548.6040272491864</v>
      </c>
      <c r="K137" s="184">
        <v>9262.151136145847</v>
      </c>
      <c r="L137" s="184">
        <v>9298.0780034906693</v>
      </c>
      <c r="M137" s="184">
        <v>9996.93732259223</v>
      </c>
      <c r="N137" s="184">
        <v>10539.981964216029</v>
      </c>
      <c r="O137" s="184">
        <v>11084.8739365499</v>
      </c>
      <c r="P137" s="184">
        <v>11620.64444706912</v>
      </c>
      <c r="Q137" s="184">
        <v>11773.944134630799</v>
      </c>
      <c r="R137" s="184">
        <v>12015.187155632908</v>
      </c>
      <c r="S137" s="184">
        <v>12321.31815397922</v>
      </c>
      <c r="T137" s="184">
        <v>12442.746462485215</v>
      </c>
      <c r="U137" s="184">
        <v>12696.236289038836</v>
      </c>
      <c r="V137" s="184">
        <v>12735.168277970011</v>
      </c>
      <c r="W137" s="184">
        <v>11187.343789603729</v>
      </c>
      <c r="X137" s="184">
        <v>12533.841417095811</v>
      </c>
      <c r="Y137" s="184">
        <v>12743.942391476699</v>
      </c>
      <c r="Z137" s="189"/>
      <c r="AA137" s="189"/>
      <c r="AB137" s="186">
        <f t="shared" si="16"/>
        <v>9303.0676375618368</v>
      </c>
      <c r="AC137" s="186">
        <f t="shared" si="17"/>
        <v>12379.306433037016</v>
      </c>
      <c r="AD137" s="187">
        <f t="shared" si="18"/>
        <v>10841.187035299426</v>
      </c>
    </row>
    <row r="138" spans="2:30" x14ac:dyDescent="0.25">
      <c r="B138" s="142" t="s">
        <v>125</v>
      </c>
      <c r="C138" s="190">
        <v>4455.6724634458142</v>
      </c>
      <c r="D138" s="184">
        <v>4495.3610491498684</v>
      </c>
      <c r="E138" s="184">
        <v>4567.2344676143193</v>
      </c>
      <c r="F138" s="184">
        <v>4703.6664213275772</v>
      </c>
      <c r="G138" s="184">
        <v>4914.0362350075129</v>
      </c>
      <c r="H138" s="184">
        <v>5058.0474865086599</v>
      </c>
      <c r="I138" s="184">
        <v>5227.5329973124144</v>
      </c>
      <c r="J138" s="184">
        <v>5465.1518235773374</v>
      </c>
      <c r="K138" s="184">
        <v>5596.9130450530065</v>
      </c>
      <c r="L138" s="184">
        <v>5574.4526087434779</v>
      </c>
      <c r="M138" s="184">
        <v>5876.478140339731</v>
      </c>
      <c r="N138" s="184">
        <v>5995.4309815263632</v>
      </c>
      <c r="O138" s="184">
        <v>6298.1600856683381</v>
      </c>
      <c r="P138" s="184">
        <v>6610.8512217617827</v>
      </c>
      <c r="Q138" s="184">
        <v>6917.7491498550289</v>
      </c>
      <c r="R138" s="184">
        <v>7235.0814014855623</v>
      </c>
      <c r="S138" s="184">
        <v>7616.0497693844372</v>
      </c>
      <c r="T138" s="184">
        <v>8001.7564800614336</v>
      </c>
      <c r="U138" s="184">
        <v>8365.7324505551169</v>
      </c>
      <c r="V138" s="184">
        <v>8731.8608688855475</v>
      </c>
      <c r="W138" s="184">
        <v>7773.2602307440684</v>
      </c>
      <c r="X138" s="184">
        <v>8095.5795674375822</v>
      </c>
      <c r="Y138" s="184">
        <v>8581.9376930220933</v>
      </c>
      <c r="Z138" s="189"/>
      <c r="AA138" s="189"/>
      <c r="AB138" s="186">
        <f t="shared" si="16"/>
        <v>5811.6458793234815</v>
      </c>
      <c r="AC138" s="186">
        <f t="shared" si="17"/>
        <v>8309.674162128882</v>
      </c>
      <c r="AD138" s="187">
        <f t="shared" si="18"/>
        <v>7060.6600207261818</v>
      </c>
    </row>
    <row r="139" spans="2:30" x14ac:dyDescent="0.25">
      <c r="B139" s="142" t="s">
        <v>219</v>
      </c>
      <c r="C139" s="190">
        <v>16177.867669969713</v>
      </c>
      <c r="D139" s="184">
        <v>16385.997173858814</v>
      </c>
      <c r="E139" s="184">
        <v>16727.339766172157</v>
      </c>
      <c r="F139" s="184">
        <v>17324.216187399838</v>
      </c>
      <c r="G139" s="184">
        <v>18198.100044370967</v>
      </c>
      <c r="H139" s="184">
        <v>18844.557481999665</v>
      </c>
      <c r="I139" s="184">
        <v>20012.621111646171</v>
      </c>
      <c r="J139" s="184">
        <v>21437.45773799529</v>
      </c>
      <c r="K139" s="184">
        <v>22334.780859999704</v>
      </c>
      <c r="L139" s="184">
        <v>22951.78482102383</v>
      </c>
      <c r="M139" s="184">
        <v>23692.909228766843</v>
      </c>
      <c r="N139" s="184">
        <v>24874.171860785849</v>
      </c>
      <c r="O139" s="184">
        <v>25258.593317213235</v>
      </c>
      <c r="P139" s="184">
        <v>25490.328911166442</v>
      </c>
      <c r="Q139" s="184">
        <v>26488.20025300717</v>
      </c>
      <c r="R139" s="184">
        <v>27667.689083473451</v>
      </c>
      <c r="S139" s="184">
        <v>28497.103611766179</v>
      </c>
      <c r="T139" s="184">
        <v>29958.120709207447</v>
      </c>
      <c r="U139" s="184">
        <v>31739.256961772258</v>
      </c>
      <c r="V139" s="184">
        <v>33159.76442007412</v>
      </c>
      <c r="W139" s="184">
        <v>32546.825941931886</v>
      </c>
      <c r="X139" s="184">
        <v>34915.539055653397</v>
      </c>
      <c r="Y139" s="184">
        <v>36798.191712958505</v>
      </c>
      <c r="Z139" s="189"/>
      <c r="AA139" s="189"/>
      <c r="AB139" s="186">
        <f t="shared" si="16"/>
        <v>22351.213323879041</v>
      </c>
      <c r="AC139" s="186">
        <f t="shared" si="17"/>
        <v>33831.91561847803</v>
      </c>
      <c r="AD139" s="187">
        <f t="shared" si="18"/>
        <v>28091.564471178535</v>
      </c>
    </row>
    <row r="140" spans="2:30" x14ac:dyDescent="0.25">
      <c r="B140" s="142" t="s">
        <v>188</v>
      </c>
      <c r="C140" s="190">
        <v>30383.137817517701</v>
      </c>
      <c r="D140" s="184">
        <v>30756.01895460625</v>
      </c>
      <c r="E140" s="184">
        <v>30823.849044079569</v>
      </c>
      <c r="F140" s="184">
        <v>30422.602028572092</v>
      </c>
      <c r="G140" s="184">
        <v>30892.819881126277</v>
      </c>
      <c r="H140" s="184">
        <v>31076.644120528934</v>
      </c>
      <c r="I140" s="184">
        <v>31524.749568030918</v>
      </c>
      <c r="J140" s="184">
        <v>32251.56909774262</v>
      </c>
      <c r="K140" s="184">
        <v>32307.912767932012</v>
      </c>
      <c r="L140" s="184">
        <v>31269.41046130042</v>
      </c>
      <c r="M140" s="184">
        <v>31798.1538079411</v>
      </c>
      <c r="N140" s="184">
        <v>31304.81552630748</v>
      </c>
      <c r="O140" s="184">
        <v>30156.701582262805</v>
      </c>
      <c r="P140" s="184">
        <v>30042.890718598203</v>
      </c>
      <c r="Q140" s="184">
        <v>30444.600209194723</v>
      </c>
      <c r="R140" s="184">
        <v>31118.790670327879</v>
      </c>
      <c r="S140" s="184">
        <v>31847.537734764683</v>
      </c>
      <c r="T140" s="184">
        <v>33044.716738747928</v>
      </c>
      <c r="U140" s="184">
        <v>34040.725387366467</v>
      </c>
      <c r="V140" s="184">
        <v>34945.6615139469</v>
      </c>
      <c r="W140" s="184">
        <v>32011.325158682892</v>
      </c>
      <c r="X140" s="184">
        <v>33681.028831713251</v>
      </c>
      <c r="Y140" s="184">
        <v>35746.39147430435</v>
      </c>
      <c r="Z140" s="189"/>
      <c r="AA140" s="189"/>
      <c r="AB140" s="186">
        <f t="shared" si="16"/>
        <v>31192.606707198978</v>
      </c>
      <c r="AC140" s="186">
        <f t="shared" si="17"/>
        <v>34085.026473202772</v>
      </c>
      <c r="AD140" s="187">
        <f t="shared" si="18"/>
        <v>32638.816590200877</v>
      </c>
    </row>
    <row r="141" spans="2:30" x14ac:dyDescent="0.25">
      <c r="B141" s="142" t="s">
        <v>247</v>
      </c>
      <c r="C141" s="190">
        <v>79400.433413321618</v>
      </c>
      <c r="D141" s="184">
        <v>78498.134545232708</v>
      </c>
      <c r="E141" s="184">
        <v>80083.061052119127</v>
      </c>
      <c r="F141" s="184">
        <v>79140.629326782844</v>
      </c>
      <c r="G141" s="184">
        <v>90782.721577978722</v>
      </c>
      <c r="H141" s="184">
        <v>89448.047327231296</v>
      </c>
      <c r="I141" s="184">
        <v>94361.626506690052</v>
      </c>
      <c r="J141" s="184">
        <v>91736.751957788481</v>
      </c>
      <c r="K141" s="184">
        <v>92067.812027456734</v>
      </c>
      <c r="L141" s="184">
        <v>92450.249379043904</v>
      </c>
      <c r="M141" s="184">
        <v>103902.5193097442</v>
      </c>
      <c r="N141" s="184">
        <v>111879.74777712947</v>
      </c>
      <c r="O141" s="184">
        <v>110931.50647237455</v>
      </c>
      <c r="P141" s="184">
        <v>109625.62960096002</v>
      </c>
      <c r="Q141" s="184">
        <v>106141.32618882286</v>
      </c>
      <c r="R141" s="184">
        <v>101971.98960797324</v>
      </c>
      <c r="S141" s="184">
        <v>97783.120519105796</v>
      </c>
      <c r="T141" s="184">
        <v>92177.595943793014</v>
      </c>
      <c r="U141" s="184">
        <v>91461.616445197302</v>
      </c>
      <c r="V141" s="184">
        <v>90840.429077197987</v>
      </c>
      <c r="W141" s="184">
        <v>89019.069857330993</v>
      </c>
      <c r="X141" s="184">
        <v>92862.571798069766</v>
      </c>
      <c r="Y141" s="184">
        <v>97096.935029671353</v>
      </c>
      <c r="Z141" s="189"/>
      <c r="AA141" s="189"/>
      <c r="AB141" s="186">
        <f t="shared" si="16"/>
        <v>94576.827918530471</v>
      </c>
      <c r="AC141" s="186">
        <f t="shared" si="17"/>
        <v>92256.124441493477</v>
      </c>
      <c r="AD141" s="187">
        <f t="shared" si="18"/>
        <v>93416.476180011974</v>
      </c>
    </row>
    <row r="142" spans="2:30" x14ac:dyDescent="0.25">
      <c r="B142" s="142" t="s">
        <v>157</v>
      </c>
      <c r="C142" s="297"/>
      <c r="D142" s="298"/>
      <c r="E142" s="298"/>
      <c r="F142" s="298"/>
      <c r="G142" s="298"/>
      <c r="H142" s="298"/>
      <c r="I142" s="298"/>
      <c r="J142" s="298"/>
      <c r="K142" s="298"/>
      <c r="L142" s="298"/>
      <c r="M142" s="298"/>
      <c r="N142" s="298"/>
      <c r="O142" s="298"/>
      <c r="P142" s="298"/>
      <c r="Q142" s="298"/>
      <c r="R142" s="298"/>
      <c r="S142" s="298"/>
      <c r="T142" s="298"/>
      <c r="U142" s="298"/>
      <c r="V142" s="298"/>
      <c r="W142" s="298"/>
      <c r="X142" s="298"/>
      <c r="Y142" s="298"/>
      <c r="Z142" s="189"/>
      <c r="AA142" s="189"/>
      <c r="AB142" s="186">
        <f t="shared" si="16"/>
        <v>0</v>
      </c>
      <c r="AC142" s="186">
        <f t="shared" si="17"/>
        <v>0</v>
      </c>
      <c r="AD142" s="187">
        <f t="shared" si="18"/>
        <v>0</v>
      </c>
    </row>
    <row r="143" spans="2:30" x14ac:dyDescent="0.25">
      <c r="B143" s="142" t="s">
        <v>193</v>
      </c>
      <c r="C143" s="190">
        <v>12176.579499553478</v>
      </c>
      <c r="D143" s="184">
        <v>12992.005292365277</v>
      </c>
      <c r="E143" s="184">
        <v>13986.656254441084</v>
      </c>
      <c r="F143" s="184">
        <v>14417.719943069647</v>
      </c>
      <c r="G143" s="184">
        <v>16012.191914767633</v>
      </c>
      <c r="H143" s="184">
        <v>16863.481076619595</v>
      </c>
      <c r="I143" s="184">
        <v>18325.658858292347</v>
      </c>
      <c r="J143" s="184">
        <v>19943.750072635998</v>
      </c>
      <c r="K143" s="184">
        <v>22166.323243523195</v>
      </c>
      <c r="L143" s="184">
        <v>21118.525000485319</v>
      </c>
      <c r="M143" s="184">
        <v>20415.54202256104</v>
      </c>
      <c r="N143" s="184">
        <v>21442.941431581155</v>
      </c>
      <c r="O143" s="184">
        <v>21953.230331284871</v>
      </c>
      <c r="P143" s="184">
        <v>22094.385541249674</v>
      </c>
      <c r="Q143" s="184">
        <v>23091.155374465267</v>
      </c>
      <c r="R143" s="184">
        <v>23933.186724181785</v>
      </c>
      <c r="S143" s="184">
        <v>24758.712989601663</v>
      </c>
      <c r="T143" s="184">
        <v>26943.347737832348</v>
      </c>
      <c r="U143" s="184">
        <v>28736.094997104472</v>
      </c>
      <c r="V143" s="184">
        <v>30000.977830377007</v>
      </c>
      <c r="W143" s="184">
        <v>29057.284603928569</v>
      </c>
      <c r="X143" s="184">
        <v>30974.37069212964</v>
      </c>
      <c r="Y143" s="184">
        <v>32738.186132072886</v>
      </c>
      <c r="Z143" s="189"/>
      <c r="AA143" s="189"/>
      <c r="AB143" s="186">
        <f t="shared" si="16"/>
        <v>19590.85518380619</v>
      </c>
      <c r="AC143" s="186">
        <f t="shared" si="17"/>
        <v>30301.382851122511</v>
      </c>
      <c r="AD143" s="187">
        <f t="shared" si="18"/>
        <v>24946.119017464349</v>
      </c>
    </row>
    <row r="144" spans="2:30" x14ac:dyDescent="0.25">
      <c r="B144" s="142" t="s">
        <v>236</v>
      </c>
      <c r="C144" s="190">
        <v>14569.9365234375</v>
      </c>
      <c r="D144" s="184">
        <v>15378.08984375</v>
      </c>
      <c r="E144" s="184">
        <v>16175.09765625</v>
      </c>
      <c r="F144" s="184">
        <v>17434.80859375</v>
      </c>
      <c r="G144" s="184">
        <v>18765.51953125</v>
      </c>
      <c r="H144" s="184">
        <v>20042.814453125</v>
      </c>
      <c r="I144" s="184">
        <v>21757.46484375</v>
      </c>
      <c r="J144" s="184">
        <v>23647.265625</v>
      </c>
      <c r="K144" s="184">
        <v>24887.853515625</v>
      </c>
      <c r="L144" s="184">
        <v>22939.693359375</v>
      </c>
      <c r="M144" s="184">
        <v>23961.220703125</v>
      </c>
      <c r="N144" s="184">
        <v>24972.078125</v>
      </c>
      <c r="O144" s="184">
        <v>25933.29296875</v>
      </c>
      <c r="P144" s="184">
        <v>26332.396484375</v>
      </c>
      <c r="Q144" s="184">
        <v>26057.15625</v>
      </c>
      <c r="R144" s="184">
        <v>25488.095703125</v>
      </c>
      <c r="S144" s="184">
        <v>25490.708984375</v>
      </c>
      <c r="T144" s="184">
        <v>25926.443359375</v>
      </c>
      <c r="U144" s="184">
        <v>26656.41015625</v>
      </c>
      <c r="V144" s="184">
        <v>27254.57421875</v>
      </c>
      <c r="W144" s="184">
        <v>26586.5546875</v>
      </c>
      <c r="X144" s="184">
        <v>28193.837890625</v>
      </c>
      <c r="Y144" s="184">
        <v>27584.171875</v>
      </c>
      <c r="Z144" s="189"/>
      <c r="AA144" s="189"/>
      <c r="AB144" s="186">
        <f t="shared" si="16"/>
        <v>22208.885362413195</v>
      </c>
      <c r="AC144" s="186">
        <f t="shared" si="17"/>
        <v>27255.109765624999</v>
      </c>
      <c r="AD144" s="187">
        <f t="shared" si="18"/>
        <v>24731.997564019097</v>
      </c>
    </row>
    <row r="145" spans="2:30" x14ac:dyDescent="0.25">
      <c r="B145" s="142" t="s">
        <v>80</v>
      </c>
      <c r="C145" s="190">
        <v>849.07820461433357</v>
      </c>
      <c r="D145" s="184">
        <v>908.35547591071622</v>
      </c>
      <c r="E145" s="184">
        <v>1009.9659189867888</v>
      </c>
      <c r="F145" s="184">
        <v>1008.6345710513376</v>
      </c>
      <c r="G145" s="184">
        <v>1056.1595937135944</v>
      </c>
      <c r="H145" s="184">
        <v>1125.200262991174</v>
      </c>
      <c r="I145" s="184">
        <v>1196.7047041164083</v>
      </c>
      <c r="J145" s="184">
        <v>1253.8193117461792</v>
      </c>
      <c r="K145" s="184">
        <v>1356.8829509701002</v>
      </c>
      <c r="L145" s="184">
        <v>1404.0946008587171</v>
      </c>
      <c r="M145" s="184">
        <v>1468.2966012009967</v>
      </c>
      <c r="N145" s="184">
        <v>1544.9992443838005</v>
      </c>
      <c r="O145" s="184">
        <v>1637.7256220683237</v>
      </c>
      <c r="P145" s="184">
        <v>1674.7000974975058</v>
      </c>
      <c r="Q145" s="184">
        <v>1736.2080256569641</v>
      </c>
      <c r="R145" s="184">
        <v>1845.4209110816782</v>
      </c>
      <c r="S145" s="184">
        <v>1908.4099517127404</v>
      </c>
      <c r="T145" s="184">
        <v>1934.9729552946235</v>
      </c>
      <c r="U145" s="184">
        <v>2049.693032110702</v>
      </c>
      <c r="V145" s="184">
        <v>2190.6709601992038</v>
      </c>
      <c r="W145" s="184">
        <v>2066.6286592528595</v>
      </c>
      <c r="X145" s="184">
        <v>2237.7032139548501</v>
      </c>
      <c r="Y145" s="184">
        <v>2364.938825793206</v>
      </c>
      <c r="Z145" s="189"/>
      <c r="AA145" s="189"/>
      <c r="AB145" s="186">
        <f t="shared" si="16"/>
        <v>1384.4238335475545</v>
      </c>
      <c r="AC145" s="186">
        <f t="shared" si="17"/>
        <v>2181.9269382621642</v>
      </c>
      <c r="AD145" s="187">
        <f t="shared" si="18"/>
        <v>1783.1753859048595</v>
      </c>
    </row>
    <row r="146" spans="2:30" x14ac:dyDescent="0.25">
      <c r="B146" s="142" t="s">
        <v>136</v>
      </c>
      <c r="C146" s="190">
        <v>12808.527541951818</v>
      </c>
      <c r="D146" s="184">
        <v>12287.724040461493</v>
      </c>
      <c r="E146" s="184">
        <v>12247.002248892797</v>
      </c>
      <c r="F146" s="184">
        <v>12671.550176701923</v>
      </c>
      <c r="G146" s="184">
        <v>13493.793444756988</v>
      </c>
      <c r="H146" s="184">
        <v>13345.228368345481</v>
      </c>
      <c r="I146" s="184">
        <v>14079.716021855644</v>
      </c>
      <c r="J146" s="184">
        <v>14228.317754690908</v>
      </c>
      <c r="K146" s="184">
        <v>14838.804984672297</v>
      </c>
      <c r="L146" s="184">
        <v>14324.539258603692</v>
      </c>
      <c r="M146" s="184">
        <v>14267.026611364725</v>
      </c>
      <c r="N146" s="184">
        <v>14779.757751914945</v>
      </c>
      <c r="O146" s="184">
        <v>14679.994386713435</v>
      </c>
      <c r="P146" s="184">
        <v>14315.155261986671</v>
      </c>
      <c r="Q146" s="184">
        <v>14436.719293997794</v>
      </c>
      <c r="R146" s="184">
        <v>14383.925490570564</v>
      </c>
      <c r="S146" s="184">
        <v>14810.481729428095</v>
      </c>
      <c r="T146" s="184">
        <v>15247.406463577663</v>
      </c>
      <c r="U146" s="184">
        <v>15622.656926599941</v>
      </c>
      <c r="V146" s="184">
        <v>15460.71003507161</v>
      </c>
      <c r="W146" s="184">
        <v>11650.930319256229</v>
      </c>
      <c r="X146" s="184">
        <v>13045.931706010211</v>
      </c>
      <c r="Y146" s="184">
        <v>15037.761872829929</v>
      </c>
      <c r="Z146" s="189"/>
      <c r="AA146" s="189"/>
      <c r="AB146" s="186">
        <f t="shared" si="16"/>
        <v>13958.092823915942</v>
      </c>
      <c r="AC146" s="186">
        <f t="shared" si="17"/>
        <v>14163.598171953583</v>
      </c>
      <c r="AD146" s="187">
        <f t="shared" si="18"/>
        <v>14060.845497934763</v>
      </c>
    </row>
    <row r="147" spans="2:30" x14ac:dyDescent="0.25">
      <c r="B147" s="142" t="s">
        <v>118</v>
      </c>
      <c r="C147" s="190">
        <v>4174.3677876293486</v>
      </c>
      <c r="D147" s="184">
        <v>4446.0837089774232</v>
      </c>
      <c r="E147" s="184">
        <v>4669.6881506117943</v>
      </c>
      <c r="F147" s="184">
        <v>4891.870272677912</v>
      </c>
      <c r="G147" s="184">
        <v>5025.9220941671547</v>
      </c>
      <c r="H147" s="184">
        <v>5343.8903999523554</v>
      </c>
      <c r="I147" s="184">
        <v>5436.1277714712423</v>
      </c>
      <c r="J147" s="184">
        <v>5431.0291761373574</v>
      </c>
      <c r="K147" s="184">
        <v>5585.7757756112096</v>
      </c>
      <c r="L147" s="184">
        <v>5515.5728419324114</v>
      </c>
      <c r="M147" s="184">
        <v>5808.4045907366326</v>
      </c>
      <c r="N147" s="184">
        <v>5980.3951161482701</v>
      </c>
      <c r="O147" s="184">
        <v>5705.6781489920513</v>
      </c>
      <c r="P147" s="184">
        <v>5659.9495590332572</v>
      </c>
      <c r="Q147" s="184">
        <v>5645.9634458248656</v>
      </c>
      <c r="R147" s="184">
        <v>5811.1057338504115</v>
      </c>
      <c r="S147" s="184">
        <v>6214.8226951228899</v>
      </c>
      <c r="T147" s="184">
        <v>6238.904020955536</v>
      </c>
      <c r="U147" s="184">
        <v>6139.6291530353747</v>
      </c>
      <c r="V147" s="184">
        <v>6346.2563409154855</v>
      </c>
      <c r="W147" s="184">
        <v>6062.4717354530358</v>
      </c>
      <c r="X147" s="184">
        <v>5534.2228888328964</v>
      </c>
      <c r="Y147" s="184">
        <v>5116.3355177386893</v>
      </c>
      <c r="Z147" s="189"/>
      <c r="AA147" s="189"/>
      <c r="AB147" s="186">
        <f t="shared" si="16"/>
        <v>5421.4195161017842</v>
      </c>
      <c r="AC147" s="186">
        <f t="shared" si="17"/>
        <v>5839.7831271950972</v>
      </c>
      <c r="AD147" s="187">
        <f t="shared" si="18"/>
        <v>5630.6013216484407</v>
      </c>
    </row>
    <row r="148" spans="2:30" x14ac:dyDescent="0.25">
      <c r="B148" s="142" t="s">
        <v>112</v>
      </c>
      <c r="C148" s="191">
        <f>D148*C6/D6</f>
        <v>2534.5786056785823</v>
      </c>
      <c r="D148" s="184">
        <v>2558.9835115716323</v>
      </c>
      <c r="E148" s="184">
        <v>2581.723610538409</v>
      </c>
      <c r="F148" s="184">
        <v>2724.4938845269057</v>
      </c>
      <c r="G148" s="184">
        <v>2750.4946361087868</v>
      </c>
      <c r="H148" s="184">
        <v>2860.1888940575486</v>
      </c>
      <c r="I148" s="184">
        <v>3037.7756125328724</v>
      </c>
      <c r="J148" s="184">
        <v>3072.0234356975575</v>
      </c>
      <c r="K148" s="184">
        <v>3185.3728450690955</v>
      </c>
      <c r="L148" s="184">
        <v>3187.1222600945362</v>
      </c>
      <c r="M148" s="184">
        <v>3324.9163469245673</v>
      </c>
      <c r="N148" s="184">
        <v>3398.2759138145816</v>
      </c>
      <c r="O148" s="184">
        <v>3433.4435119413511</v>
      </c>
      <c r="P148" s="184">
        <v>3527.5642536741361</v>
      </c>
      <c r="Q148" s="184">
        <v>3687.4404928580561</v>
      </c>
      <c r="R148" s="184">
        <v>3762.5697770639822</v>
      </c>
      <c r="S148" s="184">
        <v>3852.0841559917944</v>
      </c>
      <c r="T148" s="184">
        <v>3934.8942003741686</v>
      </c>
      <c r="U148" s="184">
        <v>3987.3836533968797</v>
      </c>
      <c r="V148" s="184">
        <v>4013.7218972545229</v>
      </c>
      <c r="W148" s="184">
        <v>4058.6740025447784</v>
      </c>
      <c r="X148" s="184">
        <v>4052.1233615806636</v>
      </c>
      <c r="Y148" s="184">
        <v>4012.837268714331</v>
      </c>
      <c r="Z148" s="189"/>
      <c r="AA148" s="189"/>
      <c r="AB148" s="186">
        <f t="shared" si="16"/>
        <v>3189.6636638065875</v>
      </c>
      <c r="AC148" s="186">
        <f t="shared" si="17"/>
        <v>4024.9480366982343</v>
      </c>
      <c r="AD148" s="187">
        <f t="shared" si="18"/>
        <v>3607.3058502524109</v>
      </c>
    </row>
    <row r="149" spans="2:30" x14ac:dyDescent="0.25">
      <c r="B149" s="142" t="s">
        <v>230</v>
      </c>
      <c r="C149" s="190">
        <v>40406.33158380862</v>
      </c>
      <c r="D149" s="184">
        <v>38943.783242628328</v>
      </c>
      <c r="E149" s="184">
        <v>36946.749247050393</v>
      </c>
      <c r="F149" s="184">
        <v>40163.961167746478</v>
      </c>
      <c r="G149" s="184">
        <v>42424.047890097092</v>
      </c>
      <c r="H149" s="184">
        <v>43437.86790897324</v>
      </c>
      <c r="I149" s="184">
        <v>42916.053705089347</v>
      </c>
      <c r="J149" s="184">
        <v>42024.664647237281</v>
      </c>
      <c r="K149" s="184">
        <v>42963.049621686565</v>
      </c>
      <c r="L149" s="184">
        <v>40532.450303072059</v>
      </c>
      <c r="M149" s="184">
        <v>41231.567749338385</v>
      </c>
      <c r="N149" s="184">
        <v>44642.756113410898</v>
      </c>
      <c r="O149" s="184">
        <v>46041.665280173976</v>
      </c>
      <c r="P149" s="184">
        <v>46359.843356866273</v>
      </c>
      <c r="Q149" s="184">
        <v>47261.682279695051</v>
      </c>
      <c r="R149" s="184">
        <v>48535.158270332315</v>
      </c>
      <c r="S149" s="184">
        <v>48691.268557341718</v>
      </c>
      <c r="T149" s="184">
        <v>47551.85951959221</v>
      </c>
      <c r="U149" s="184">
        <v>47714.112576715481</v>
      </c>
      <c r="V149" s="184">
        <v>47024.54431619159</v>
      </c>
      <c r="W149" s="184">
        <v>44770.908279760886</v>
      </c>
      <c r="X149" s="184">
        <v>46587.152771043358</v>
      </c>
      <c r="Y149" s="184">
        <v>50022.934023260146</v>
      </c>
      <c r="Z149" s="189"/>
      <c r="AA149" s="189"/>
      <c r="AB149" s="186">
        <f t="shared" si="16"/>
        <v>43393.042246896686</v>
      </c>
      <c r="AC149" s="186">
        <f t="shared" si="17"/>
        <v>47223.930393394294</v>
      </c>
      <c r="AD149" s="187">
        <f t="shared" si="18"/>
        <v>45308.486320145486</v>
      </c>
    </row>
    <row r="150" spans="2:30" x14ac:dyDescent="0.25">
      <c r="B150" s="142" t="s">
        <v>105</v>
      </c>
      <c r="C150" s="190">
        <v>2620.0979756620418</v>
      </c>
      <c r="D150" s="184">
        <v>2668.7659124585921</v>
      </c>
      <c r="E150" s="184">
        <v>2606.8773134278495</v>
      </c>
      <c r="F150" s="184">
        <v>2685.8151992703879</v>
      </c>
      <c r="G150" s="184">
        <v>2741.1240781499164</v>
      </c>
      <c r="H150" s="184">
        <v>2787.5268917175663</v>
      </c>
      <c r="I150" s="184">
        <v>2779.223781167892</v>
      </c>
      <c r="J150" s="184">
        <v>2783.5371970194055</v>
      </c>
      <c r="K150" s="184">
        <v>2811.4758015838916</v>
      </c>
      <c r="L150" s="184">
        <v>2812.5490730501888</v>
      </c>
      <c r="M150" s="184">
        <v>2830.1532442828761</v>
      </c>
      <c r="N150" s="184">
        <v>2790.8974102961038</v>
      </c>
      <c r="O150" s="184">
        <v>2824.5328528696768</v>
      </c>
      <c r="P150" s="184">
        <v>2815.281525036723</v>
      </c>
      <c r="Q150" s="184">
        <v>2910.2888637151041</v>
      </c>
      <c r="R150" s="184">
        <v>3012.3833740178366</v>
      </c>
      <c r="S150" s="184">
        <v>3118.0243208638126</v>
      </c>
      <c r="T150" s="184">
        <v>3259.1925798736638</v>
      </c>
      <c r="U150" s="184">
        <v>3368.8585959073612</v>
      </c>
      <c r="V150" s="184">
        <v>3430.4838820910309</v>
      </c>
      <c r="W150" s="184">
        <v>3384.4417824662637</v>
      </c>
      <c r="X150" s="184">
        <v>3511.6374237336136</v>
      </c>
      <c r="Y150" s="184">
        <v>3564.6281367587435</v>
      </c>
      <c r="Z150" s="189"/>
      <c r="AA150" s="189"/>
      <c r="AB150" s="186">
        <f t="shared" si="16"/>
        <v>2825.4304108035294</v>
      </c>
      <c r="AC150" s="186">
        <f t="shared" si="17"/>
        <v>3452.009964191403</v>
      </c>
      <c r="AD150" s="187">
        <f t="shared" si="18"/>
        <v>3138.7201874974662</v>
      </c>
    </row>
    <row r="151" spans="2:30" x14ac:dyDescent="0.25">
      <c r="B151" s="142" t="s">
        <v>187</v>
      </c>
      <c r="C151" s="190">
        <v>8900.6105778029778</v>
      </c>
      <c r="D151" s="184">
        <v>9529.2346527968821</v>
      </c>
      <c r="E151" s="184">
        <v>10146.583907136865</v>
      </c>
      <c r="F151" s="184">
        <v>10614.348106057421</v>
      </c>
      <c r="G151" s="184">
        <v>11599.666126085476</v>
      </c>
      <c r="H151" s="184">
        <v>12277.999506293598</v>
      </c>
      <c r="I151" s="184">
        <v>12955.977428039385</v>
      </c>
      <c r="J151" s="184">
        <v>13846.30828432284</v>
      </c>
      <c r="K151" s="184">
        <v>14691.80776228817</v>
      </c>
      <c r="L151" s="184">
        <v>14347.883090963112</v>
      </c>
      <c r="M151" s="184">
        <v>14510.990448401797</v>
      </c>
      <c r="N151" s="184">
        <v>14923.829520740186</v>
      </c>
      <c r="O151" s="184">
        <v>14894.223791978113</v>
      </c>
      <c r="P151" s="184">
        <v>15399.811721791602</v>
      </c>
      <c r="Q151" s="184">
        <v>15226.348654177596</v>
      </c>
      <c r="R151" s="184">
        <v>15578.231990863063</v>
      </c>
      <c r="S151" s="184">
        <v>16182.851956811455</v>
      </c>
      <c r="T151" s="184">
        <v>16611.047931718989</v>
      </c>
      <c r="U151" s="184">
        <v>17452.828546454162</v>
      </c>
      <c r="V151" s="184">
        <v>18306.811897496947</v>
      </c>
      <c r="W151" s="184">
        <v>18262.706401510804</v>
      </c>
      <c r="X151" s="184">
        <v>19827.756849927235</v>
      </c>
      <c r="Y151" s="184">
        <v>20496.818690398617</v>
      </c>
      <c r="Z151" s="189"/>
      <c r="AA151" s="189"/>
      <c r="AB151" s="186">
        <f t="shared" si="16"/>
        <v>13457.653081014974</v>
      </c>
      <c r="AC151" s="186">
        <f t="shared" si="17"/>
        <v>18869.384477157553</v>
      </c>
      <c r="AD151" s="187">
        <f t="shared" si="18"/>
        <v>16163.518779086264</v>
      </c>
    </row>
    <row r="152" spans="2:30" x14ac:dyDescent="0.25">
      <c r="B152" s="142" t="s">
        <v>95</v>
      </c>
      <c r="C152" s="190">
        <v>1044.6363271564853</v>
      </c>
      <c r="D152" s="184">
        <v>923.35403203628721</v>
      </c>
      <c r="E152" s="184">
        <v>1103.9404509624303</v>
      </c>
      <c r="F152" s="184">
        <v>1161.021080115625</v>
      </c>
      <c r="G152" s="184">
        <v>1195.4856034717022</v>
      </c>
      <c r="H152" s="184">
        <v>1214.6039350132248</v>
      </c>
      <c r="I152" s="184">
        <v>1239.0607530616019</v>
      </c>
      <c r="J152" s="184">
        <v>1308.7482193655421</v>
      </c>
      <c r="K152" s="184">
        <v>1345.5232670137329</v>
      </c>
      <c r="L152" s="184">
        <v>1351.2193123840132</v>
      </c>
      <c r="M152" s="184">
        <v>1401.3157604764463</v>
      </c>
      <c r="N152" s="184">
        <v>1446.0627866114939</v>
      </c>
      <c r="O152" s="184">
        <v>1622.6504097939037</v>
      </c>
      <c r="P152" s="184">
        <v>1914.9652585478548</v>
      </c>
      <c r="Q152" s="184">
        <v>1952.9703257445344</v>
      </c>
      <c r="R152" s="184">
        <v>1515.8308291631413</v>
      </c>
      <c r="S152" s="184">
        <v>1573.501182505478</v>
      </c>
      <c r="T152" s="184">
        <v>1593.5153223998716</v>
      </c>
      <c r="U152" s="184">
        <v>1610.3232282448269</v>
      </c>
      <c r="V152" s="184">
        <v>1655.8432502657915</v>
      </c>
      <c r="W152" s="184">
        <v>1586.3549429916561</v>
      </c>
      <c r="X152" s="184">
        <v>1614.8598301377122</v>
      </c>
      <c r="Y152" s="184">
        <v>1635.4464757844521</v>
      </c>
      <c r="Z152" s="189"/>
      <c r="AA152" s="189"/>
      <c r="AB152" s="186">
        <f t="shared" si="16"/>
        <v>1383.8002697679649</v>
      </c>
      <c r="AC152" s="186">
        <f t="shared" si="17"/>
        <v>1620.5655454848879</v>
      </c>
      <c r="AD152" s="187">
        <f t="shared" si="18"/>
        <v>1502.1829076264264</v>
      </c>
    </row>
    <row r="153" spans="2:30" x14ac:dyDescent="0.25">
      <c r="B153" s="142" t="s">
        <v>228</v>
      </c>
      <c r="C153" s="190">
        <v>55959.032607248162</v>
      </c>
      <c r="D153" s="184">
        <v>53886.496969479544</v>
      </c>
      <c r="E153" s="184">
        <v>55491.899448712698</v>
      </c>
      <c r="F153" s="184">
        <v>58877.613139540452</v>
      </c>
      <c r="G153" s="184">
        <v>63924.723008654801</v>
      </c>
      <c r="H153" s="184">
        <v>67039.19513527154</v>
      </c>
      <c r="I153" s="184">
        <v>70825.79901793749</v>
      </c>
      <c r="J153" s="184">
        <v>74064.653083329409</v>
      </c>
      <c r="K153" s="184">
        <v>71534.980268089086</v>
      </c>
      <c r="L153" s="184">
        <v>69498.542515921246</v>
      </c>
      <c r="M153" s="184">
        <v>78191.782683360565</v>
      </c>
      <c r="N153" s="184">
        <v>81337.736518602178</v>
      </c>
      <c r="O153" s="184">
        <v>82886.782994722162</v>
      </c>
      <c r="P153" s="184">
        <v>85484.437491047545</v>
      </c>
      <c r="Q153" s="184">
        <v>87702.521984435924</v>
      </c>
      <c r="R153" s="184">
        <v>89248.125179953407</v>
      </c>
      <c r="S153" s="184">
        <v>91270.642102464844</v>
      </c>
      <c r="T153" s="184">
        <v>95334.145568686406</v>
      </c>
      <c r="U153" s="184">
        <v>98280.042372514421</v>
      </c>
      <c r="V153" s="184">
        <v>98455.32823343754</v>
      </c>
      <c r="W153" s="184">
        <v>94910.10143137259</v>
      </c>
      <c r="X153" s="184">
        <v>107741.11843590894</v>
      </c>
      <c r="Y153" s="184">
        <v>108036.11099323181</v>
      </c>
      <c r="Z153" s="189"/>
      <c r="AA153" s="189"/>
      <c r="AB153" s="186">
        <f t="shared" si="16"/>
        <v>74031.061650969845</v>
      </c>
      <c r="AC153" s="186">
        <f t="shared" si="17"/>
        <v>101484.54029329306</v>
      </c>
      <c r="AD153" s="187">
        <f t="shared" si="18"/>
        <v>87757.800972131459</v>
      </c>
    </row>
    <row r="154" spans="2:30" x14ac:dyDescent="0.25">
      <c r="B154" s="142" t="s">
        <v>216</v>
      </c>
      <c r="C154" s="190">
        <v>15666.544003179097</v>
      </c>
      <c r="D154" s="184">
        <v>16205.931221998257</v>
      </c>
      <c r="E154" s="184">
        <v>16942.886689623025</v>
      </c>
      <c r="F154" s="184">
        <v>17886.359301815097</v>
      </c>
      <c r="G154" s="184">
        <v>18834.393490220245</v>
      </c>
      <c r="H154" s="184">
        <v>20079.912484155298</v>
      </c>
      <c r="I154" s="184">
        <v>21784.333467027536</v>
      </c>
      <c r="J154" s="184">
        <v>24136.974933920483</v>
      </c>
      <c r="K154" s="184">
        <v>25460.740554757765</v>
      </c>
      <c r="L154" s="184">
        <v>24039.665517599449</v>
      </c>
      <c r="M154" s="184">
        <v>25630.425112243502</v>
      </c>
      <c r="N154" s="184">
        <v>26281.22188319451</v>
      </c>
      <c r="O154" s="184">
        <v>26582.54151680557</v>
      </c>
      <c r="P154" s="184">
        <v>26722.009518633899</v>
      </c>
      <c r="Q154" s="184">
        <v>27416.133818789323</v>
      </c>
      <c r="R154" s="184">
        <v>28805.3873539017</v>
      </c>
      <c r="S154" s="184">
        <v>29327.515829601827</v>
      </c>
      <c r="T154" s="184">
        <v>30142.367452118888</v>
      </c>
      <c r="U154" s="184">
        <v>31313.820082753082</v>
      </c>
      <c r="V154" s="184">
        <v>32056.299733325293</v>
      </c>
      <c r="W154" s="184">
        <v>30960.257299971192</v>
      </c>
      <c r="X154" s="184">
        <v>32534.953806575952</v>
      </c>
      <c r="Y154" s="184">
        <v>33172.225796293598</v>
      </c>
      <c r="Z154" s="189"/>
      <c r="AA154" s="189"/>
      <c r="AB154" s="186">
        <f t="shared" si="16"/>
        <v>23441.408008310307</v>
      </c>
      <c r="AC154" s="186">
        <f t="shared" si="17"/>
        <v>32007.511343783826</v>
      </c>
      <c r="AD154" s="187">
        <f t="shared" si="18"/>
        <v>27724.459676047067</v>
      </c>
    </row>
    <row r="155" spans="2:30" x14ac:dyDescent="0.25">
      <c r="B155" s="142" t="s">
        <v>210</v>
      </c>
      <c r="C155" s="190">
        <v>26276.944558763476</v>
      </c>
      <c r="D155" s="184">
        <v>27079.47489813474</v>
      </c>
      <c r="E155" s="184">
        <v>27994.061976892252</v>
      </c>
      <c r="F155" s="184">
        <v>28805.385119053615</v>
      </c>
      <c r="G155" s="184">
        <v>30041.814570663701</v>
      </c>
      <c r="H155" s="184">
        <v>31128.829841604347</v>
      </c>
      <c r="I155" s="184">
        <v>32812.738485850241</v>
      </c>
      <c r="J155" s="184">
        <v>34907.368826566359</v>
      </c>
      <c r="K155" s="184">
        <v>36075.466968820612</v>
      </c>
      <c r="L155" s="184">
        <v>33052.227542394619</v>
      </c>
      <c r="M155" s="184">
        <v>33350.613593195594</v>
      </c>
      <c r="N155" s="184">
        <v>33568.067345579038</v>
      </c>
      <c r="O155" s="184">
        <v>32613.490529271068</v>
      </c>
      <c r="P155" s="184">
        <v>32234.025758733889</v>
      </c>
      <c r="Q155" s="184">
        <v>33093.750438441006</v>
      </c>
      <c r="R155" s="184">
        <v>33799.725526308037</v>
      </c>
      <c r="S155" s="184">
        <v>34853.042123949737</v>
      </c>
      <c r="T155" s="184">
        <v>36507.553041653104</v>
      </c>
      <c r="U155" s="184">
        <v>37995.716378956131</v>
      </c>
      <c r="V155" s="184">
        <v>39034.233248355813</v>
      </c>
      <c r="W155" s="184">
        <v>37098.119340396966</v>
      </c>
      <c r="X155" s="184">
        <v>40036.485435638904</v>
      </c>
      <c r="Y155" s="184">
        <v>42175.203206092418</v>
      </c>
      <c r="Z155" s="189"/>
      <c r="AA155" s="189"/>
      <c r="AB155" s="186">
        <f t="shared" si="16"/>
        <v>32121.921174770861</v>
      </c>
      <c r="AC155" s="186">
        <f t="shared" si="17"/>
        <v>39267.951521888041</v>
      </c>
      <c r="AD155" s="187">
        <f t="shared" si="18"/>
        <v>35694.936348329451</v>
      </c>
    </row>
    <row r="156" spans="2:30" x14ac:dyDescent="0.25">
      <c r="B156" s="142" t="s">
        <v>110</v>
      </c>
      <c r="C156" s="190">
        <v>2125.8073551485923</v>
      </c>
      <c r="D156" s="184">
        <v>1910.3827370173747</v>
      </c>
      <c r="E156" s="184">
        <v>1814.1940396464172</v>
      </c>
      <c r="F156" s="184">
        <v>1888.730673059973</v>
      </c>
      <c r="G156" s="184">
        <v>1988.2849519196704</v>
      </c>
      <c r="H156" s="184">
        <v>2087.2372222832373</v>
      </c>
      <c r="I156" s="184">
        <v>2125.4034362067364</v>
      </c>
      <c r="J156" s="184">
        <v>2153.9189739775597</v>
      </c>
      <c r="K156" s="184">
        <v>2237.551917716175</v>
      </c>
      <c r="L156" s="184">
        <v>2250.0473891665865</v>
      </c>
      <c r="M156" s="184">
        <v>2411.1127513677652</v>
      </c>
      <c r="N156" s="184">
        <v>2527.9147023519836</v>
      </c>
      <c r="O156" s="184">
        <v>2526.335475880644</v>
      </c>
      <c r="P156" s="184">
        <v>2591.8475109823903</v>
      </c>
      <c r="Q156" s="184">
        <v>2556.7714407375988</v>
      </c>
      <c r="R156" s="184">
        <v>2534.7696604680755</v>
      </c>
      <c r="S156" s="184">
        <v>2609.7899601152467</v>
      </c>
      <c r="T156" s="184">
        <v>2625.1345299990603</v>
      </c>
      <c r="U156" s="184">
        <v>2633.3341215029782</v>
      </c>
      <c r="V156" s="184">
        <v>2616.9084045149011</v>
      </c>
      <c r="W156" s="184">
        <v>2469.1742149284719</v>
      </c>
      <c r="X156" s="184">
        <v>2397.3228237248682</v>
      </c>
      <c r="Y156" s="184">
        <v>2247.7848821883122</v>
      </c>
      <c r="Z156" s="189"/>
      <c r="AA156" s="189"/>
      <c r="AB156" s="186">
        <f t="shared" si="16"/>
        <v>2275.8463737802822</v>
      </c>
      <c r="AC156" s="186">
        <f t="shared" si="17"/>
        <v>2472.9048893719064</v>
      </c>
      <c r="AD156" s="187">
        <f t="shared" si="18"/>
        <v>2374.3756315760943</v>
      </c>
    </row>
    <row r="157" spans="2:30" x14ac:dyDescent="0.25">
      <c r="B157" s="142" t="s">
        <v>74</v>
      </c>
      <c r="C157" s="188">
        <f t="shared" ref="C157:O157" si="19">D157*C6/D6</f>
        <v>667.69460789898358</v>
      </c>
      <c r="D157" s="188">
        <f t="shared" si="19"/>
        <v>674.12369399422778</v>
      </c>
      <c r="E157" s="188">
        <f t="shared" si="19"/>
        <v>683.29928789347696</v>
      </c>
      <c r="F157" s="188">
        <f t="shared" si="19"/>
        <v>699.55040330467853</v>
      </c>
      <c r="G157" s="188">
        <f t="shared" si="19"/>
        <v>725.78005415571215</v>
      </c>
      <c r="H157" s="188">
        <f t="shared" si="19"/>
        <v>749.15835765769384</v>
      </c>
      <c r="I157" s="188">
        <f t="shared" si="19"/>
        <v>777.46060140021598</v>
      </c>
      <c r="J157" s="188">
        <f t="shared" si="19"/>
        <v>807.20458285664245</v>
      </c>
      <c r="K157" s="188">
        <f t="shared" si="19"/>
        <v>818.88590901637576</v>
      </c>
      <c r="L157" s="188">
        <f t="shared" si="19"/>
        <v>803.09032374043966</v>
      </c>
      <c r="M157" s="188">
        <f t="shared" si="19"/>
        <v>833.66443308346788</v>
      </c>
      <c r="N157" s="188">
        <f t="shared" si="19"/>
        <v>855.55327453356972</v>
      </c>
      <c r="O157" s="188">
        <f t="shared" si="19"/>
        <v>872.03525896895292</v>
      </c>
      <c r="P157" s="184">
        <v>889.16667704912015</v>
      </c>
      <c r="Q157" s="184">
        <v>925.57706672617894</v>
      </c>
      <c r="R157" s="184">
        <v>1029.6992181689841</v>
      </c>
      <c r="S157" s="184">
        <v>1076.1983328721917</v>
      </c>
      <c r="T157" s="184">
        <v>1059.1439322551284</v>
      </c>
      <c r="U157" s="184">
        <v>1098.4928317578192</v>
      </c>
      <c r="V157" s="184">
        <v>1138.2859374749294</v>
      </c>
      <c r="W157" s="184">
        <v>1127.4185339946789</v>
      </c>
      <c r="X157" s="184">
        <v>1136.7359890131097</v>
      </c>
      <c r="Y157" s="184">
        <v>1155.2757725863219</v>
      </c>
      <c r="Z157" s="189"/>
      <c r="AA157" s="189"/>
      <c r="AB157" s="186">
        <f t="shared" si="16"/>
        <v>830.40477864311333</v>
      </c>
      <c r="AC157" s="186">
        <f t="shared" si="17"/>
        <v>1131.241812965372</v>
      </c>
      <c r="AD157" s="187">
        <f t="shared" si="18"/>
        <v>980.82329580424266</v>
      </c>
    </row>
    <row r="158" spans="2:30" x14ac:dyDescent="0.25">
      <c r="B158" s="142" t="s">
        <v>207</v>
      </c>
      <c r="C158" s="190">
        <v>10598.860669142972</v>
      </c>
      <c r="D158" s="184">
        <v>10789.051156759429</v>
      </c>
      <c r="E158" s="184">
        <v>11086.923695078542</v>
      </c>
      <c r="F158" s="184">
        <v>11308.883210459375</v>
      </c>
      <c r="G158" s="184">
        <v>11713.880352526079</v>
      </c>
      <c r="H158" s="184">
        <v>12216.027640603466</v>
      </c>
      <c r="I158" s="184">
        <v>12776.877942281208</v>
      </c>
      <c r="J158" s="184">
        <v>13325.982825217045</v>
      </c>
      <c r="K158" s="184">
        <v>13596.287685528119</v>
      </c>
      <c r="L158" s="184">
        <v>13228.894785900926</v>
      </c>
      <c r="M158" s="184">
        <v>13469.361128791268</v>
      </c>
      <c r="N158" s="184">
        <v>13721.685125784285</v>
      </c>
      <c r="O158" s="184">
        <v>13864.970964547572</v>
      </c>
      <c r="P158" s="184">
        <v>14017.411014875883</v>
      </c>
      <c r="Q158" s="184">
        <v>13993.270144213993</v>
      </c>
      <c r="R158" s="184">
        <v>13887.211215714473</v>
      </c>
      <c r="S158" s="184">
        <v>13844.275962699692</v>
      </c>
      <c r="T158" s="184">
        <v>13950.453476076615</v>
      </c>
      <c r="U158" s="184">
        <v>13990.314892777023</v>
      </c>
      <c r="V158" s="184">
        <v>13852.205968660006</v>
      </c>
      <c r="W158" s="184">
        <v>12815.909590529323</v>
      </c>
      <c r="X158" s="184">
        <v>13311.925698786346</v>
      </c>
      <c r="Y158" s="184">
        <v>13470.026543326045</v>
      </c>
      <c r="Z158" s="189"/>
      <c r="AA158" s="189"/>
      <c r="AB158" s="186">
        <f t="shared" si="16"/>
        <v>12855.017166455609</v>
      </c>
      <c r="AC158" s="186">
        <f t="shared" si="17"/>
        <v>13488.076538815749</v>
      </c>
      <c r="AD158" s="187">
        <f t="shared" si="18"/>
        <v>13171.546852635678</v>
      </c>
    </row>
    <row r="159" spans="2:30" x14ac:dyDescent="0.25">
      <c r="B159" s="142" t="s">
        <v>211</v>
      </c>
      <c r="C159" s="190">
        <v>22963.638542808021</v>
      </c>
      <c r="D159" s="184">
        <v>23893.897010533452</v>
      </c>
      <c r="E159" s="184">
        <v>25591.399047014187</v>
      </c>
      <c r="F159" s="184">
        <v>26260.36841045781</v>
      </c>
      <c r="G159" s="184">
        <v>27515.951769056974</v>
      </c>
      <c r="H159" s="184">
        <v>28640.706236090868</v>
      </c>
      <c r="I159" s="184">
        <v>29990.522000860583</v>
      </c>
      <c r="J159" s="184">
        <v>31569.931198912305</v>
      </c>
      <c r="K159" s="184">
        <v>32275.12525047638</v>
      </c>
      <c r="L159" s="184">
        <v>32363.968658653455</v>
      </c>
      <c r="M159" s="184">
        <v>34394.490489055082</v>
      </c>
      <c r="N159" s="184">
        <v>35388.976912447841</v>
      </c>
      <c r="O159" s="184">
        <v>36049.193487353863</v>
      </c>
      <c r="P159" s="184">
        <v>37021.13416410028</v>
      </c>
      <c r="Q159" s="184">
        <v>37967.475617994984</v>
      </c>
      <c r="R159" s="184">
        <v>38828.7409976118</v>
      </c>
      <c r="S159" s="184">
        <v>39814.658927928947</v>
      </c>
      <c r="T159" s="184">
        <v>40957.418058714524</v>
      </c>
      <c r="U159" s="184">
        <v>41965.89053509105</v>
      </c>
      <c r="V159" s="184">
        <v>42758.590368609162</v>
      </c>
      <c r="W159" s="184">
        <v>42396.761944199534</v>
      </c>
      <c r="X159" s="184">
        <v>44232.205725348656</v>
      </c>
      <c r="Y159" s="184">
        <v>45467.382146918761</v>
      </c>
      <c r="Z159" s="189"/>
      <c r="AA159" s="189"/>
      <c r="AB159" s="186">
        <f t="shared" si="16"/>
        <v>32304.866487781735</v>
      </c>
      <c r="AC159" s="186">
        <f t="shared" si="17"/>
        <v>43364.166144033436</v>
      </c>
      <c r="AD159" s="187">
        <f t="shared" si="18"/>
        <v>37834.516315907589</v>
      </c>
    </row>
    <row r="160" spans="2:30" x14ac:dyDescent="0.25">
      <c r="B160" s="142" t="s">
        <v>250</v>
      </c>
      <c r="C160" s="297"/>
      <c r="D160" s="298"/>
      <c r="E160" s="298"/>
      <c r="F160" s="298"/>
      <c r="G160" s="298"/>
      <c r="H160" s="298"/>
      <c r="I160" s="298"/>
      <c r="J160" s="298"/>
      <c r="K160" s="298"/>
      <c r="L160" s="298"/>
      <c r="M160" s="298"/>
      <c r="N160" s="298"/>
      <c r="O160" s="298"/>
      <c r="P160" s="298"/>
      <c r="Q160" s="298"/>
      <c r="R160" s="298"/>
      <c r="S160" s="298"/>
      <c r="T160" s="298"/>
      <c r="U160" s="298"/>
      <c r="V160" s="298"/>
      <c r="W160" s="298"/>
      <c r="X160" s="298"/>
      <c r="Y160" s="298"/>
      <c r="Z160" s="189"/>
      <c r="AA160" s="189"/>
      <c r="AB160" s="186">
        <f t="shared" si="16"/>
        <v>0</v>
      </c>
      <c r="AC160" s="186">
        <f t="shared" si="17"/>
        <v>0</v>
      </c>
      <c r="AD160" s="187">
        <f t="shared" si="18"/>
        <v>0</v>
      </c>
    </row>
    <row r="161" spans="2:30" x14ac:dyDescent="0.25">
      <c r="B161" s="142" t="s">
        <v>197</v>
      </c>
      <c r="C161" s="190">
        <v>34756.743374574937</v>
      </c>
      <c r="D161" s="184">
        <v>35873.871877675971</v>
      </c>
      <c r="E161" s="184">
        <v>36336.636638923541</v>
      </c>
      <c r="F161" s="184">
        <v>36749.527657059691</v>
      </c>
      <c r="G161" s="184">
        <v>37248.824604170994</v>
      </c>
      <c r="H161" s="184">
        <v>37962.41761780357</v>
      </c>
      <c r="I161" s="184">
        <v>38857.485049994473</v>
      </c>
      <c r="J161" s="184">
        <v>39519.838699959684</v>
      </c>
      <c r="K161" s="184">
        <v>39239.388210021985</v>
      </c>
      <c r="L161" s="184">
        <v>37429.766539262702</v>
      </c>
      <c r="M161" s="184">
        <v>37318.533169342605</v>
      </c>
      <c r="N161" s="184">
        <v>36883.322977524746</v>
      </c>
      <c r="O161" s="184">
        <v>35768.743429272065</v>
      </c>
      <c r="P161" s="184">
        <v>35382.533546427258</v>
      </c>
      <c r="Q161" s="184">
        <v>35983.807571169811</v>
      </c>
      <c r="R161" s="184">
        <v>37394.055186298006</v>
      </c>
      <c r="S161" s="184">
        <v>38497.484915769957</v>
      </c>
      <c r="T161" s="184">
        <v>39550.18907611227</v>
      </c>
      <c r="U161" s="184">
        <v>40276.908163970482</v>
      </c>
      <c r="V161" s="184">
        <v>40782.235043603483</v>
      </c>
      <c r="W161" s="184">
        <v>35987.239644842164</v>
      </c>
      <c r="X161" s="184">
        <v>37933.470209649073</v>
      </c>
      <c r="Y161" s="184">
        <v>39834.085269364565</v>
      </c>
      <c r="Z161" s="189"/>
      <c r="AA161" s="189"/>
      <c r="AB161" s="186">
        <f t="shared" si="16"/>
        <v>37264.065007853576</v>
      </c>
      <c r="AC161" s="186">
        <f t="shared" si="17"/>
        <v>38962.787666285949</v>
      </c>
      <c r="AD161" s="187">
        <f t="shared" si="18"/>
        <v>38113.426337069759</v>
      </c>
    </row>
    <row r="162" spans="2:30" x14ac:dyDescent="0.25">
      <c r="B162" s="142" t="s">
        <v>107</v>
      </c>
      <c r="C162" s="190">
        <v>6154.9510529081936</v>
      </c>
      <c r="D162" s="184">
        <v>6013.7420137359795</v>
      </c>
      <c r="E162" s="184">
        <v>6189.8665599781698</v>
      </c>
      <c r="F162" s="184">
        <v>6492.1755085256027</v>
      </c>
      <c r="G162" s="184">
        <v>6779.9097522806769</v>
      </c>
      <c r="H162" s="184">
        <v>7135.9344930665375</v>
      </c>
      <c r="I162" s="184">
        <v>7607.029303058539</v>
      </c>
      <c r="J162" s="184">
        <v>8039.9271854152885</v>
      </c>
      <c r="K162" s="184">
        <v>8431.3919190392589</v>
      </c>
      <c r="L162" s="184">
        <v>8645.8794699744303</v>
      </c>
      <c r="M162" s="184">
        <v>9254.8515138504572</v>
      </c>
      <c r="N162" s="184">
        <v>9965.0219496945774</v>
      </c>
      <c r="O162" s="184">
        <v>10744.147248401332</v>
      </c>
      <c r="P162" s="184">
        <v>11118.84048190123</v>
      </c>
      <c r="Q162" s="184">
        <v>11768.020391732436</v>
      </c>
      <c r="R162" s="184">
        <v>12207.090714561624</v>
      </c>
      <c r="S162" s="184">
        <v>12770.842831878161</v>
      </c>
      <c r="T162" s="184">
        <v>13544.518985563836</v>
      </c>
      <c r="U162" s="184">
        <v>13753.054888167839</v>
      </c>
      <c r="V162" s="184">
        <v>13639.021885348246</v>
      </c>
      <c r="W162" s="184">
        <v>12939.440565654826</v>
      </c>
      <c r="X162" s="184">
        <v>13250.629848134558</v>
      </c>
      <c r="Y162" s="184">
        <v>12200.137395422538</v>
      </c>
      <c r="Z162" s="189"/>
      <c r="AA162" s="189"/>
      <c r="AB162" s="186">
        <f t="shared" si="16"/>
        <v>9048.0078541981311</v>
      </c>
      <c r="AC162" s="186">
        <f t="shared" si="17"/>
        <v>13156.456916545601</v>
      </c>
      <c r="AD162" s="187">
        <f t="shared" si="18"/>
        <v>11102.232385371866</v>
      </c>
    </row>
    <row r="163" spans="2:30" x14ac:dyDescent="0.25">
      <c r="B163" s="142" t="s">
        <v>94</v>
      </c>
      <c r="C163" s="190">
        <v>4040.61206054688</v>
      </c>
      <c r="D163" s="184">
        <v>4183.4326171875</v>
      </c>
      <c r="E163" s="184">
        <v>4316.29150390625</v>
      </c>
      <c r="F163" s="184">
        <v>4467.1220703125</v>
      </c>
      <c r="G163" s="184">
        <v>4571.087890625</v>
      </c>
      <c r="H163" s="184">
        <v>4692.173828125</v>
      </c>
      <c r="I163" s="184">
        <v>4847.587890625</v>
      </c>
      <c r="J163" s="184">
        <v>4964.306640625</v>
      </c>
      <c r="K163" s="184">
        <v>4993.87109375</v>
      </c>
      <c r="L163" s="184">
        <v>4707.34619140625</v>
      </c>
      <c r="M163" s="184">
        <v>4745.29736328125</v>
      </c>
      <c r="N163" s="184">
        <v>5047.333984375</v>
      </c>
      <c r="O163" s="184">
        <v>4711.0595703125</v>
      </c>
      <c r="P163" s="184">
        <v>4692.27783203125</v>
      </c>
      <c r="Q163" s="184">
        <v>4776.6201171875</v>
      </c>
      <c r="R163" s="184">
        <v>4718.9189453125</v>
      </c>
      <c r="S163" s="184">
        <v>4733.017578125</v>
      </c>
      <c r="T163" s="184">
        <v>4613.9501953125</v>
      </c>
      <c r="U163" s="184">
        <v>4349.2099609375</v>
      </c>
      <c r="V163" s="184">
        <v>4133.13037109375</v>
      </c>
      <c r="W163" s="184">
        <v>3874.80029296875</v>
      </c>
      <c r="X163" s="184">
        <v>3701.06909179688</v>
      </c>
      <c r="Y163" s="184">
        <v>3570.607421875</v>
      </c>
      <c r="Z163" s="189"/>
      <c r="AA163" s="189"/>
      <c r="AB163" s="186">
        <f t="shared" si="16"/>
        <v>4656.7948540581601</v>
      </c>
      <c r="AC163" s="186">
        <f t="shared" si="17"/>
        <v>3925.7634277343764</v>
      </c>
      <c r="AD163" s="187">
        <f t="shared" si="18"/>
        <v>4291.2791408962685</v>
      </c>
    </row>
    <row r="164" spans="2:30" x14ac:dyDescent="0.25">
      <c r="B164" s="142" t="s">
        <v>168</v>
      </c>
      <c r="C164" s="190">
        <v>12848.606638793186</v>
      </c>
      <c r="D164" s="184">
        <v>13157.618062071089</v>
      </c>
      <c r="E164" s="184">
        <v>13300.300155014666</v>
      </c>
      <c r="F164" s="184">
        <v>13910.505485714682</v>
      </c>
      <c r="G164" s="184">
        <v>14892.121767544724</v>
      </c>
      <c r="H164" s="184">
        <v>15391.999397372647</v>
      </c>
      <c r="I164" s="184">
        <v>16102.725519965708</v>
      </c>
      <c r="J164" s="184">
        <v>16735.924494551542</v>
      </c>
      <c r="K164" s="184">
        <v>17233.764807006552</v>
      </c>
      <c r="L164" s="184">
        <v>17554.265785469484</v>
      </c>
      <c r="M164" s="184">
        <v>18255.625820342593</v>
      </c>
      <c r="N164" s="184">
        <v>19111.172573233485</v>
      </c>
      <c r="O164" s="184">
        <v>19415.577607261926</v>
      </c>
      <c r="P164" s="184">
        <v>19778.306406116128</v>
      </c>
      <c r="Q164" s="184">
        <v>19629.223246960861</v>
      </c>
      <c r="R164" s="184">
        <v>18768.79489146054</v>
      </c>
      <c r="S164" s="184">
        <v>17662.682122697501</v>
      </c>
      <c r="T164" s="184">
        <v>17753.06026529763</v>
      </c>
      <c r="U164" s="184">
        <v>18438.346668254344</v>
      </c>
      <c r="V164" s="184">
        <v>18449.199208075501</v>
      </c>
      <c r="W164" s="184">
        <v>15329.179105804476</v>
      </c>
      <c r="X164" s="184">
        <v>14766.748001298314</v>
      </c>
      <c r="Y164" s="184">
        <v>14922.444263727199</v>
      </c>
      <c r="Z164" s="189"/>
      <c r="AA164" s="189"/>
      <c r="AB164" s="186">
        <f t="shared" si="16"/>
        <v>16750.126391493057</v>
      </c>
      <c r="AC164" s="186">
        <f t="shared" si="17"/>
        <v>16381.183449431968</v>
      </c>
      <c r="AD164" s="187">
        <f t="shared" si="18"/>
        <v>16565.654920462512</v>
      </c>
    </row>
    <row r="165" spans="2:30" x14ac:dyDescent="0.25">
      <c r="B165" s="142" t="s">
        <v>139</v>
      </c>
      <c r="C165" s="190">
        <v>5443.4393531128235</v>
      </c>
      <c r="D165" s="184">
        <v>5443.2789355121049</v>
      </c>
      <c r="E165" s="184">
        <v>5630.8040733420121</v>
      </c>
      <c r="F165" s="184">
        <v>5805.1618389125515</v>
      </c>
      <c r="G165" s="184">
        <v>5976.211797728135</v>
      </c>
      <c r="H165" s="184">
        <v>6298.5311399238617</v>
      </c>
      <c r="I165" s="184">
        <v>6639.7184368721446</v>
      </c>
      <c r="J165" s="184">
        <v>6894.087572249492</v>
      </c>
      <c r="K165" s="184">
        <v>6913.3484243590874</v>
      </c>
      <c r="L165" s="184">
        <v>6989.3779051027368</v>
      </c>
      <c r="M165" s="184">
        <v>7221.3359590723076</v>
      </c>
      <c r="N165" s="184">
        <v>7347.2045834410537</v>
      </c>
      <c r="O165" s="184">
        <v>7701.3939837136595</v>
      </c>
      <c r="P165" s="184">
        <v>7949.5879278553966</v>
      </c>
      <c r="Q165" s="184">
        <v>7969.2077071713557</v>
      </c>
      <c r="R165" s="184">
        <v>8088.7344748387013</v>
      </c>
      <c r="S165" s="184">
        <v>8113.2396008174674</v>
      </c>
      <c r="T165" s="184">
        <v>8213.9206193605969</v>
      </c>
      <c r="U165" s="184">
        <v>8343.9229592285283</v>
      </c>
      <c r="V165" s="184">
        <v>8501.2663286099869</v>
      </c>
      <c r="W165" s="184">
        <v>8290.4094449110435</v>
      </c>
      <c r="X165" s="184">
        <v>8856.8289680235193</v>
      </c>
      <c r="Y165" s="184">
        <v>9131.5466748685285</v>
      </c>
      <c r="Z165" s="189"/>
      <c r="AA165" s="189"/>
      <c r="AB165" s="186">
        <f t="shared" si="16"/>
        <v>6924.3657962991929</v>
      </c>
      <c r="AC165" s="186">
        <f t="shared" si="17"/>
        <v>8624.794875128322</v>
      </c>
      <c r="AD165" s="187">
        <f t="shared" si="18"/>
        <v>7774.5803357137574</v>
      </c>
    </row>
    <row r="166" spans="2:30" x14ac:dyDescent="0.25">
      <c r="B166" s="142" t="s">
        <v>202</v>
      </c>
      <c r="C166" s="190">
        <v>40625.362052053766</v>
      </c>
      <c r="D166" s="184">
        <v>41103.726458977377</v>
      </c>
      <c r="E166" s="184">
        <v>41870.259156009852</v>
      </c>
      <c r="F166" s="184">
        <v>42678.284138856587</v>
      </c>
      <c r="G166" s="184">
        <v>44354.391062097668</v>
      </c>
      <c r="H166" s="184">
        <v>45440.296749253495</v>
      </c>
      <c r="I166" s="184">
        <v>47292.313693326549</v>
      </c>
      <c r="J166" s="184">
        <v>48557.384347724692</v>
      </c>
      <c r="K166" s="184">
        <v>47963.493752040675</v>
      </c>
      <c r="L166" s="184">
        <v>45492.768174935991</v>
      </c>
      <c r="M166" s="184">
        <v>47791.371524594659</v>
      </c>
      <c r="N166" s="184">
        <v>48947.439311215545</v>
      </c>
      <c r="O166" s="184">
        <v>48300.842500157807</v>
      </c>
      <c r="P166" s="184">
        <v>48462.160002948862</v>
      </c>
      <c r="Q166" s="184">
        <v>49258.996163953852</v>
      </c>
      <c r="R166" s="184">
        <v>50928.962975552044</v>
      </c>
      <c r="S166" s="184">
        <v>51334.432030164084</v>
      </c>
      <c r="T166" s="184">
        <v>51947.95424782436</v>
      </c>
      <c r="U166" s="184">
        <v>52349.292427559907</v>
      </c>
      <c r="V166" s="184">
        <v>52850.569179253296</v>
      </c>
      <c r="W166" s="184">
        <v>51331.2822226344</v>
      </c>
      <c r="X166" s="184">
        <v>53771.98133093748</v>
      </c>
      <c r="Y166" s="184">
        <v>54818.396547356147</v>
      </c>
      <c r="Z166" s="189"/>
      <c r="AA166" s="189"/>
      <c r="AB166" s="186">
        <f t="shared" ref="AB166:AB191" si="20">SUM(C166:T166)/18</f>
        <v>46797.246574538207</v>
      </c>
      <c r="AC166" s="186">
        <f t="shared" ref="AC166:AC191" si="21">SUM(U166:Y166)/5</f>
        <v>53024.304341548253</v>
      </c>
      <c r="AD166" s="187">
        <f t="shared" ref="AD166:AD191" si="22">SUM(AB166:AC166)/2</f>
        <v>49910.77545804323</v>
      </c>
    </row>
    <row r="167" spans="2:30" x14ac:dyDescent="0.25">
      <c r="B167" s="142" t="s">
        <v>199</v>
      </c>
      <c r="C167" s="190">
        <v>59190.415344883826</v>
      </c>
      <c r="D167" s="184">
        <v>59743.815927846153</v>
      </c>
      <c r="E167" s="184">
        <v>59250.16446979397</v>
      </c>
      <c r="F167" s="184">
        <v>58793.148298508619</v>
      </c>
      <c r="G167" s="184">
        <v>59967.913041166816</v>
      </c>
      <c r="H167" s="184">
        <v>61223.393237352109</v>
      </c>
      <c r="I167" s="184">
        <v>63318.794886540571</v>
      </c>
      <c r="J167" s="184">
        <v>65213.180536706721</v>
      </c>
      <c r="K167" s="184">
        <v>66197.86747388111</v>
      </c>
      <c r="L167" s="184">
        <v>63873.952372012005</v>
      </c>
      <c r="M167" s="184">
        <v>65262.340977604719</v>
      </c>
      <c r="N167" s="184">
        <v>65710.915067002847</v>
      </c>
      <c r="O167" s="184">
        <v>65783.589107725449</v>
      </c>
      <c r="P167" s="184">
        <v>66196.947312569449</v>
      </c>
      <c r="Q167" s="184">
        <v>66930.868627112592</v>
      </c>
      <c r="R167" s="184">
        <v>67261.594009385663</v>
      </c>
      <c r="S167" s="184">
        <v>67907.393877354349</v>
      </c>
      <c r="T167" s="184">
        <v>68193.505494409445</v>
      </c>
      <c r="U167" s="184">
        <v>69629.33661011346</v>
      </c>
      <c r="V167" s="184">
        <v>69923.931208995404</v>
      </c>
      <c r="W167" s="184">
        <v>67765.881429025932</v>
      </c>
      <c r="X167" s="184">
        <v>70097.368752882889</v>
      </c>
      <c r="Y167" s="184">
        <v>70999.687911310801</v>
      </c>
      <c r="Z167" s="189"/>
      <c r="AA167" s="189"/>
      <c r="AB167" s="186">
        <f t="shared" si="20"/>
        <v>63889.988892325353</v>
      </c>
      <c r="AC167" s="186">
        <f t="shared" si="21"/>
        <v>69683.241182465703</v>
      </c>
      <c r="AD167" s="187">
        <f t="shared" si="22"/>
        <v>66786.615037395532</v>
      </c>
    </row>
    <row r="168" spans="2:30" x14ac:dyDescent="0.25">
      <c r="B168" s="142" t="s">
        <v>162</v>
      </c>
      <c r="C168" s="188">
        <f t="shared" ref="C168:Q168" si="23">D168*C6/D6</f>
        <v>2087.1911067031106</v>
      </c>
      <c r="D168" s="188">
        <f t="shared" si="23"/>
        <v>2107.2882157159374</v>
      </c>
      <c r="E168" s="188">
        <f t="shared" si="23"/>
        <v>2135.9708166515579</v>
      </c>
      <c r="F168" s="188">
        <f t="shared" si="23"/>
        <v>2186.7712621830838</v>
      </c>
      <c r="G168" s="188">
        <f t="shared" si="23"/>
        <v>2268.7642771640999</v>
      </c>
      <c r="H168" s="188">
        <f t="shared" si="23"/>
        <v>2341.8440752961897</v>
      </c>
      <c r="I168" s="188">
        <f t="shared" si="23"/>
        <v>2430.31594662823</v>
      </c>
      <c r="J168" s="188">
        <f t="shared" si="23"/>
        <v>2523.2946420368171</v>
      </c>
      <c r="K168" s="188">
        <f t="shared" si="23"/>
        <v>2559.8100785652223</v>
      </c>
      <c r="L168" s="188">
        <f t="shared" si="23"/>
        <v>2510.4336050650913</v>
      </c>
      <c r="M168" s="188">
        <f t="shared" si="23"/>
        <v>2606.0072525997612</v>
      </c>
      <c r="N168" s="188">
        <f t="shared" si="23"/>
        <v>2674.4310419642529</v>
      </c>
      <c r="O168" s="188">
        <f t="shared" si="23"/>
        <v>2725.9531763762707</v>
      </c>
      <c r="P168" s="188">
        <f t="shared" si="23"/>
        <v>2779.5054187324763</v>
      </c>
      <c r="Q168" s="188">
        <f t="shared" si="23"/>
        <v>2839.4844042054056</v>
      </c>
      <c r="R168" s="184">
        <v>2900</v>
      </c>
      <c r="S168" s="188">
        <f t="shared" ref="S168:Y168" si="24">R168/R6*S6</f>
        <v>2959.914039044852</v>
      </c>
      <c r="T168" s="188">
        <f t="shared" si="24"/>
        <v>3036.5605406247164</v>
      </c>
      <c r="U168" s="188">
        <f t="shared" si="24"/>
        <v>3112.3889294782057</v>
      </c>
      <c r="V168" s="188">
        <f t="shared" si="24"/>
        <v>3167.0166788262914</v>
      </c>
      <c r="W168" s="188">
        <f t="shared" si="24"/>
        <v>3042.9406834601527</v>
      </c>
      <c r="X168" s="188">
        <f t="shared" si="24"/>
        <v>3202.7832251155373</v>
      </c>
      <c r="Y168" s="188">
        <f t="shared" si="24"/>
        <v>3283.6401896829284</v>
      </c>
      <c r="Z168" s="189"/>
      <c r="AA168" s="189"/>
      <c r="AB168" s="186">
        <f t="shared" si="20"/>
        <v>2537.4188833087264</v>
      </c>
      <c r="AC168" s="186">
        <f t="shared" si="21"/>
        <v>3161.7539413126233</v>
      </c>
      <c r="AD168" s="187">
        <f t="shared" si="22"/>
        <v>2849.5864123106749</v>
      </c>
    </row>
    <row r="169" spans="2:30" x14ac:dyDescent="0.25">
      <c r="B169" s="142" t="s">
        <v>209</v>
      </c>
      <c r="C169" s="188">
        <f t="shared" ref="C169:S169" si="25">D169*C6/D6</f>
        <v>34711.361581094119</v>
      </c>
      <c r="D169" s="188">
        <f t="shared" si="25"/>
        <v>35045.589728884959</v>
      </c>
      <c r="E169" s="188">
        <f t="shared" si="25"/>
        <v>35522.600257036931</v>
      </c>
      <c r="F169" s="188">
        <f t="shared" si="25"/>
        <v>36367.445095471885</v>
      </c>
      <c r="G169" s="188">
        <f t="shared" si="25"/>
        <v>37731.042890129866</v>
      </c>
      <c r="H169" s="188">
        <f t="shared" si="25"/>
        <v>38946.408023245662</v>
      </c>
      <c r="I169" s="188">
        <f t="shared" si="25"/>
        <v>40417.753462434193</v>
      </c>
      <c r="J169" s="188">
        <f t="shared" si="25"/>
        <v>41964.050351732389</v>
      </c>
      <c r="K169" s="188">
        <f t="shared" si="25"/>
        <v>42571.32609019176</v>
      </c>
      <c r="L169" s="188">
        <f t="shared" si="25"/>
        <v>41750.162843684047</v>
      </c>
      <c r="M169" s="188">
        <f t="shared" si="25"/>
        <v>43339.615494447884</v>
      </c>
      <c r="N169" s="188">
        <f t="shared" si="25"/>
        <v>44477.548137870806</v>
      </c>
      <c r="O169" s="188">
        <f t="shared" si="25"/>
        <v>45334.395137295884</v>
      </c>
      <c r="P169" s="188">
        <f t="shared" si="25"/>
        <v>46225.004167745843</v>
      </c>
      <c r="Q169" s="188">
        <f t="shared" si="25"/>
        <v>47222.494165346805</v>
      </c>
      <c r="R169" s="188">
        <f t="shared" si="25"/>
        <v>48228.908345713615</v>
      </c>
      <c r="S169" s="188">
        <f t="shared" si="25"/>
        <v>49225.318241477631</v>
      </c>
      <c r="T169" s="184">
        <v>50500</v>
      </c>
      <c r="U169" s="188">
        <f>T169/T6*U6</f>
        <v>51761.076005523479</v>
      </c>
      <c r="V169" s="188">
        <f>U169/U6*V6</f>
        <v>52669.571424986047</v>
      </c>
      <c r="W169" s="188">
        <f>V169/V6*W6</f>
        <v>50606.105973807877</v>
      </c>
      <c r="X169" s="188">
        <f>W169/W6*X6</f>
        <v>53264.392625960791</v>
      </c>
      <c r="Y169" s="188">
        <f>X169/X6*Y6</f>
        <v>54609.097154661933</v>
      </c>
      <c r="Z169" s="189"/>
      <c r="AA169" s="189"/>
      <c r="AB169" s="186">
        <f t="shared" si="20"/>
        <v>42198.945778544679</v>
      </c>
      <c r="AC169" s="186">
        <f t="shared" si="21"/>
        <v>52582.048636988024</v>
      </c>
      <c r="AD169" s="187">
        <f t="shared" si="22"/>
        <v>47390.497207766355</v>
      </c>
    </row>
    <row r="170" spans="2:30" x14ac:dyDescent="0.25">
      <c r="B170" s="142" t="s">
        <v>129</v>
      </c>
      <c r="C170" s="190">
        <v>1312.7018429120826</v>
      </c>
      <c r="D170" s="184">
        <v>1407.9863929657743</v>
      </c>
      <c r="E170" s="184">
        <v>1528.3448371305788</v>
      </c>
      <c r="F170" s="184">
        <v>1663.2232321371573</v>
      </c>
      <c r="G170" s="184">
        <v>1799.8168405654842</v>
      </c>
      <c r="H170" s="184">
        <v>1884.9458416471891</v>
      </c>
      <c r="I170" s="184">
        <v>1980.2341121542524</v>
      </c>
      <c r="J170" s="184">
        <v>2095.7978299848555</v>
      </c>
      <c r="K170" s="184">
        <v>2219.3050547060143</v>
      </c>
      <c r="L170" s="184">
        <v>2261.4089179366256</v>
      </c>
      <c r="M170" s="184">
        <v>2359.9962906818296</v>
      </c>
      <c r="N170" s="184">
        <v>2481.5523223731179</v>
      </c>
      <c r="O170" s="184">
        <v>2610.1459482662826</v>
      </c>
      <c r="P170" s="184">
        <v>2741.2029994543186</v>
      </c>
      <c r="Q170" s="184">
        <v>2858.2128171594163</v>
      </c>
      <c r="R170" s="184">
        <v>2959.9707256165279</v>
      </c>
      <c r="S170" s="184">
        <v>3091.2242227044853</v>
      </c>
      <c r="T170" s="184">
        <v>3236.4393435030224</v>
      </c>
      <c r="U170" s="184">
        <v>3405.1135776791707</v>
      </c>
      <c r="V170" s="184">
        <v>3575.281956291461</v>
      </c>
      <c r="W170" s="184">
        <v>3651.9426602834665</v>
      </c>
      <c r="X170" s="184">
        <v>3910.4627176377567</v>
      </c>
      <c r="Y170" s="184">
        <v>4137.2775995214824</v>
      </c>
      <c r="Z170" s="189"/>
      <c r="AA170" s="189"/>
      <c r="AB170" s="186">
        <f t="shared" si="20"/>
        <v>2249.5838651055005</v>
      </c>
      <c r="AC170" s="186">
        <f t="shared" si="21"/>
        <v>3736.015702282667</v>
      </c>
      <c r="AD170" s="187">
        <f t="shared" si="22"/>
        <v>2992.799783694084</v>
      </c>
    </row>
    <row r="171" spans="2:30" x14ac:dyDescent="0.25">
      <c r="B171" s="142" t="s">
        <v>79</v>
      </c>
      <c r="C171" s="190">
        <v>1369.02368164063</v>
      </c>
      <c r="D171" s="184">
        <v>1413.24450683594</v>
      </c>
      <c r="E171" s="184">
        <v>1474.49255371094</v>
      </c>
      <c r="F171" s="184">
        <v>1531.65844726563</v>
      </c>
      <c r="G171" s="184">
        <v>1602.59399414063</v>
      </c>
      <c r="H171" s="184">
        <v>1675.39074707031</v>
      </c>
      <c r="I171" s="184">
        <v>1735.52722167969</v>
      </c>
      <c r="J171" s="184">
        <v>1801.81262207031</v>
      </c>
      <c r="K171" s="184">
        <v>1853.09228515625</v>
      </c>
      <c r="L171" s="184">
        <v>1902.59375</v>
      </c>
      <c r="M171" s="184">
        <v>1971.56372070313</v>
      </c>
      <c r="N171" s="184">
        <v>2063.2275390625</v>
      </c>
      <c r="O171" s="184">
        <v>2094.36865234375</v>
      </c>
      <c r="P171" s="184">
        <v>2170.11474609375</v>
      </c>
      <c r="Q171" s="184">
        <v>2245.4296875</v>
      </c>
      <c r="R171" s="184">
        <v>2305.7275390625</v>
      </c>
      <c r="S171" s="184">
        <v>2380.251953125</v>
      </c>
      <c r="T171" s="184">
        <v>2457.61840820313</v>
      </c>
      <c r="U171" s="184">
        <v>2510.8056640625</v>
      </c>
      <c r="V171" s="184">
        <v>2577.78955078125</v>
      </c>
      <c r="W171" s="184">
        <v>2551.5068359375</v>
      </c>
      <c r="X171" s="184">
        <v>2583.34448242188</v>
      </c>
      <c r="Y171" s="184">
        <v>2622.79248046875</v>
      </c>
      <c r="Z171" s="189"/>
      <c r="AA171" s="189"/>
      <c r="AB171" s="186">
        <f t="shared" si="20"/>
        <v>1891.5406697591161</v>
      </c>
      <c r="AC171" s="186">
        <f t="shared" si="21"/>
        <v>2569.2478027343759</v>
      </c>
      <c r="AD171" s="187">
        <f t="shared" si="22"/>
        <v>2230.394236246746</v>
      </c>
    </row>
    <row r="172" spans="2:30" x14ac:dyDescent="0.25">
      <c r="B172" s="142" t="s">
        <v>156</v>
      </c>
      <c r="C172" s="190">
        <v>9791.8959705876805</v>
      </c>
      <c r="D172" s="184">
        <v>10036.329469038767</v>
      </c>
      <c r="E172" s="184">
        <v>10558.467490869542</v>
      </c>
      <c r="F172" s="184">
        <v>11220.68330089705</v>
      </c>
      <c r="G172" s="184">
        <v>11828.839043463873</v>
      </c>
      <c r="H172" s="184">
        <v>12228.660904915801</v>
      </c>
      <c r="I172" s="184">
        <v>12739.737715522835</v>
      </c>
      <c r="J172" s="184">
        <v>13330.208876021834</v>
      </c>
      <c r="K172" s="184">
        <v>13459.246519699713</v>
      </c>
      <c r="L172" s="184">
        <v>13270.617614364703</v>
      </c>
      <c r="M172" s="184">
        <v>14172.21805614512</v>
      </c>
      <c r="N172" s="184">
        <v>14199.279515036798</v>
      </c>
      <c r="O172" s="184">
        <v>15129.900933672263</v>
      </c>
      <c r="P172" s="184">
        <v>15442.380094897399</v>
      </c>
      <c r="Q172" s="184">
        <v>15509.18110144051</v>
      </c>
      <c r="R172" s="184">
        <v>15919.369864262109</v>
      </c>
      <c r="S172" s="184">
        <v>16393.314737201916</v>
      </c>
      <c r="T172" s="184">
        <v>17008.038424256261</v>
      </c>
      <c r="U172" s="184">
        <v>17669.04557505728</v>
      </c>
      <c r="V172" s="184">
        <v>17997.133070712905</v>
      </c>
      <c r="W172" s="184">
        <v>16865.548770916295</v>
      </c>
      <c r="X172" s="184">
        <v>17087.210954272807</v>
      </c>
      <c r="Y172" s="184">
        <v>17507.123502291281</v>
      </c>
      <c r="Z172" s="189"/>
      <c r="AA172" s="189"/>
      <c r="AB172" s="186">
        <f t="shared" si="20"/>
        <v>13457.68720179412</v>
      </c>
      <c r="AC172" s="186">
        <f t="shared" si="21"/>
        <v>17425.212374650109</v>
      </c>
      <c r="AD172" s="187">
        <f t="shared" si="22"/>
        <v>15441.449788222115</v>
      </c>
    </row>
    <row r="173" spans="2:30" x14ac:dyDescent="0.25">
      <c r="B173" s="142" t="s">
        <v>98</v>
      </c>
      <c r="C173" s="190">
        <v>2314.8100990091639</v>
      </c>
      <c r="D173" s="184">
        <v>2649.0719029274092</v>
      </c>
      <c r="E173" s="184">
        <v>2426.3589715488174</v>
      </c>
      <c r="F173" s="184">
        <v>2329.6607958210525</v>
      </c>
      <c r="G173" s="184">
        <v>2291.3389281917694</v>
      </c>
      <c r="H173" s="184">
        <v>2303.0137626789424</v>
      </c>
      <c r="I173" s="184">
        <v>2152.0807065116846</v>
      </c>
      <c r="J173" s="184">
        <v>2315.2098884893107</v>
      </c>
      <c r="K173" s="184">
        <v>2520.2938154888088</v>
      </c>
      <c r="L173" s="184">
        <v>2717.4365840927421</v>
      </c>
      <c r="M173" s="184">
        <v>2908.3281446833794</v>
      </c>
      <c r="N173" s="184">
        <v>3013.7429185391306</v>
      </c>
      <c r="O173" s="184">
        <v>3091.5583979488388</v>
      </c>
      <c r="P173" s="184">
        <v>3121.9582421127138</v>
      </c>
      <c r="Q173" s="184">
        <v>3197.5001197709371</v>
      </c>
      <c r="R173" s="184">
        <v>3228.6751468889238</v>
      </c>
      <c r="S173" s="184">
        <v>3286.7946248958547</v>
      </c>
      <c r="T173" s="184">
        <v>3138.4388227112336</v>
      </c>
      <c r="U173" s="184">
        <v>3070.8085724291795</v>
      </c>
      <c r="V173" s="184">
        <v>3737.7965438917249</v>
      </c>
      <c r="W173" s="184">
        <v>4856.5182914253855</v>
      </c>
      <c r="X173" s="184">
        <v>5032.4102225066445</v>
      </c>
      <c r="Y173" s="184">
        <v>4089.1727329110468</v>
      </c>
      <c r="Z173" s="189"/>
      <c r="AA173" s="189"/>
      <c r="AB173" s="186">
        <f t="shared" si="20"/>
        <v>2722.570659572817</v>
      </c>
      <c r="AC173" s="186">
        <f t="shared" si="21"/>
        <v>4157.341272632797</v>
      </c>
      <c r="AD173" s="187">
        <f t="shared" si="22"/>
        <v>3439.955966102807</v>
      </c>
    </row>
    <row r="174" spans="2:30" x14ac:dyDescent="0.25">
      <c r="B174" s="142" t="s">
        <v>96</v>
      </c>
      <c r="C174" s="190">
        <v>1672.0457863064194</v>
      </c>
      <c r="D174" s="184">
        <v>1640.8001615428686</v>
      </c>
      <c r="E174" s="184">
        <v>1659.6837616201788</v>
      </c>
      <c r="F174" s="184">
        <v>1725.6502570710002</v>
      </c>
      <c r="G174" s="184">
        <v>1664.4810780915757</v>
      </c>
      <c r="H174" s="184">
        <v>1546.1439960536518</v>
      </c>
      <c r="I174" s="184">
        <v>1543.1755065205584</v>
      </c>
      <c r="J174" s="184">
        <v>1481.3400596600529</v>
      </c>
      <c r="K174" s="184">
        <v>1498.1761404986273</v>
      </c>
      <c r="L174" s="184">
        <v>1537.6179071449769</v>
      </c>
      <c r="M174" s="184">
        <v>1588.3982413841286</v>
      </c>
      <c r="N174" s="184">
        <v>1645.7479628506765</v>
      </c>
      <c r="O174" s="184">
        <v>1708.3872921176894</v>
      </c>
      <c r="P174" s="184">
        <v>1766.9950829883742</v>
      </c>
      <c r="Q174" s="184">
        <v>1824.8355734779223</v>
      </c>
      <c r="R174" s="184">
        <v>1881.9051110910245</v>
      </c>
      <c r="S174" s="184">
        <v>1937.7425507746445</v>
      </c>
      <c r="T174" s="184">
        <v>1972.6971961294505</v>
      </c>
      <c r="U174" s="184">
        <v>2024.0893188323139</v>
      </c>
      <c r="V174" s="184">
        <v>2073.129781013015</v>
      </c>
      <c r="W174" s="184">
        <v>2064.1366073939803</v>
      </c>
      <c r="X174" s="184">
        <v>2136.6261884671567</v>
      </c>
      <c r="Y174" s="184">
        <v>2208.6884629190054</v>
      </c>
      <c r="Z174" s="189"/>
      <c r="AA174" s="189"/>
      <c r="AB174" s="186">
        <f t="shared" si="20"/>
        <v>1683.1013147402125</v>
      </c>
      <c r="AC174" s="186">
        <f t="shared" si="21"/>
        <v>2101.334071725094</v>
      </c>
      <c r="AD174" s="187">
        <f t="shared" si="22"/>
        <v>1892.2176932326533</v>
      </c>
    </row>
    <row r="175" spans="2:30" x14ac:dyDescent="0.25">
      <c r="B175" s="142" t="s">
        <v>229</v>
      </c>
      <c r="C175" s="190">
        <v>16190.903035258303</v>
      </c>
      <c r="D175" s="184">
        <v>16785.638879252139</v>
      </c>
      <c r="E175" s="184">
        <v>18018.296141601462</v>
      </c>
      <c r="F175" s="184">
        <v>20504.779694838922</v>
      </c>
      <c r="G175" s="184">
        <v>22010.941324617514</v>
      </c>
      <c r="H175" s="184">
        <v>23242.639628557088</v>
      </c>
      <c r="I175" s="184">
        <v>26162.644422546204</v>
      </c>
      <c r="J175" s="184">
        <v>27249.29880757715</v>
      </c>
      <c r="K175" s="184">
        <v>28012.873148476538</v>
      </c>
      <c r="L175" s="184">
        <v>26622.293823909164</v>
      </c>
      <c r="M175" s="184">
        <v>27329.424681657179</v>
      </c>
      <c r="N175" s="184">
        <v>27062.384003200856</v>
      </c>
      <c r="O175" s="184">
        <v>28642.335421559877</v>
      </c>
      <c r="P175" s="184">
        <v>29529.5768751506</v>
      </c>
      <c r="Q175" s="184">
        <v>30301.934870343663</v>
      </c>
      <c r="R175" s="184">
        <v>29876.980723838456</v>
      </c>
      <c r="S175" s="184">
        <v>27682.44538058083</v>
      </c>
      <c r="T175" s="184">
        <v>26213.924509501136</v>
      </c>
      <c r="U175" s="184">
        <v>25534.840506572124</v>
      </c>
      <c r="V175" s="184">
        <v>25306.617956332746</v>
      </c>
      <c r="W175" s="184">
        <v>23391.316198833167</v>
      </c>
      <c r="X175" s="184">
        <v>23037.143296211056</v>
      </c>
      <c r="Y175" s="184">
        <v>23525.70873457229</v>
      </c>
      <c r="Z175" s="189"/>
      <c r="AA175" s="189"/>
      <c r="AB175" s="186">
        <f t="shared" si="20"/>
        <v>25079.961965137059</v>
      </c>
      <c r="AC175" s="186">
        <f t="shared" si="21"/>
        <v>24159.125338504276</v>
      </c>
      <c r="AD175" s="187">
        <f t="shared" si="22"/>
        <v>24619.54365182067</v>
      </c>
    </row>
    <row r="176" spans="2:30" x14ac:dyDescent="0.25">
      <c r="B176" s="142" t="s">
        <v>150</v>
      </c>
      <c r="C176" s="190">
        <v>7673.7111291076744</v>
      </c>
      <c r="D176" s="184">
        <v>7883.8969427534557</v>
      </c>
      <c r="E176" s="184">
        <v>7909.4773480318463</v>
      </c>
      <c r="F176" s="184">
        <v>8200.792716646718</v>
      </c>
      <c r="G176" s="184">
        <v>8628.8603636364678</v>
      </c>
      <c r="H176" s="184">
        <v>8847.0866446259897</v>
      </c>
      <c r="I176" s="184">
        <v>9226.4717991530033</v>
      </c>
      <c r="J176" s="184">
        <v>9755.412763307002</v>
      </c>
      <c r="K176" s="184">
        <v>10073.6297823105</v>
      </c>
      <c r="L176" s="184">
        <v>10279.995069633951</v>
      </c>
      <c r="M176" s="184">
        <v>10478.010435786699</v>
      </c>
      <c r="N176" s="184">
        <v>10135.680194220846</v>
      </c>
      <c r="O176" s="184">
        <v>10428.974523940249</v>
      </c>
      <c r="P176" s="184">
        <v>10563.374594595816</v>
      </c>
      <c r="Q176" s="184">
        <v>10767.22290554426</v>
      </c>
      <c r="R176" s="184">
        <v>10750.237314608108</v>
      </c>
      <c r="S176" s="184">
        <v>10751.397944316845</v>
      </c>
      <c r="T176" s="184">
        <v>10874.946886356063</v>
      </c>
      <c r="U176" s="184">
        <v>11046.67084894706</v>
      </c>
      <c r="V176" s="184">
        <v>11113.802877822189</v>
      </c>
      <c r="W176" s="184">
        <v>10040.135993665323</v>
      </c>
      <c r="X176" s="184">
        <v>10395.914297791365</v>
      </c>
      <c r="Y176" s="184">
        <v>10577.707505352872</v>
      </c>
      <c r="Z176" s="189"/>
      <c r="AA176" s="189"/>
      <c r="AB176" s="186">
        <f t="shared" si="20"/>
        <v>9623.8432976986405</v>
      </c>
      <c r="AC176" s="186">
        <f t="shared" si="21"/>
        <v>10634.846304715762</v>
      </c>
      <c r="AD176" s="187">
        <f t="shared" si="22"/>
        <v>10129.3448012072</v>
      </c>
    </row>
    <row r="177" spans="2:30" x14ac:dyDescent="0.25">
      <c r="B177" s="142" t="s">
        <v>166</v>
      </c>
      <c r="C177" s="190">
        <v>15223.351693472137</v>
      </c>
      <c r="D177" s="184">
        <v>14136.670597030765</v>
      </c>
      <c r="E177" s="184">
        <v>14839.130582314488</v>
      </c>
      <c r="F177" s="184">
        <v>15488.110212293905</v>
      </c>
      <c r="G177" s="184">
        <v>16775.07919566951</v>
      </c>
      <c r="H177" s="184">
        <v>18038.812925232367</v>
      </c>
      <c r="I177" s="184">
        <v>19043.622276512189</v>
      </c>
      <c r="J177" s="184">
        <v>19757.820311461699</v>
      </c>
      <c r="K177" s="184">
        <v>19680.940012927014</v>
      </c>
      <c r="L177" s="184">
        <v>18497.009059499665</v>
      </c>
      <c r="M177" s="184">
        <v>19790.068596151716</v>
      </c>
      <c r="N177" s="184">
        <v>21716.265153790908</v>
      </c>
      <c r="O177" s="184">
        <v>22422.536449800216</v>
      </c>
      <c r="P177" s="184">
        <v>23912.732066547018</v>
      </c>
      <c r="Q177" s="184">
        <v>24600.518214851159</v>
      </c>
      <c r="R177" s="184">
        <v>25594.659687706713</v>
      </c>
      <c r="S177" s="184">
        <v>25996.966256166961</v>
      </c>
      <c r="T177" s="184">
        <v>27582.832348690208</v>
      </c>
      <c r="U177" s="184">
        <v>28157.977916184842</v>
      </c>
      <c r="V177" s="184">
        <v>28150.05894867027</v>
      </c>
      <c r="W177" s="184">
        <v>28473.205858382837</v>
      </c>
      <c r="X177" s="184">
        <v>31466.559924485671</v>
      </c>
      <c r="Y177" s="184">
        <v>32997.70007206306</v>
      </c>
      <c r="Z177" s="189"/>
      <c r="AA177" s="189"/>
      <c r="AB177" s="186">
        <f t="shared" si="20"/>
        <v>20172.062535562149</v>
      </c>
      <c r="AC177" s="186">
        <f t="shared" si="21"/>
        <v>29849.100543957331</v>
      </c>
      <c r="AD177" s="187">
        <f t="shared" si="22"/>
        <v>25010.58153975974</v>
      </c>
    </row>
    <row r="178" spans="2:30" x14ac:dyDescent="0.25">
      <c r="B178" s="142" t="s">
        <v>213</v>
      </c>
      <c r="C178" s="190">
        <v>4568.4605502119657</v>
      </c>
      <c r="D178" s="184">
        <v>4699.0695917846851</v>
      </c>
      <c r="E178" s="184">
        <v>4647.1149998227947</v>
      </c>
      <c r="F178" s="184">
        <v>4738.4963261349967</v>
      </c>
      <c r="G178" s="184">
        <v>4912.672868630525</v>
      </c>
      <c r="H178" s="184">
        <v>5477.9985097697045</v>
      </c>
      <c r="I178" s="184">
        <v>5995.361318292541</v>
      </c>
      <c r="J178" s="184">
        <v>6564.5042082389573</v>
      </c>
      <c r="K178" s="184">
        <v>7418.4813593957242</v>
      </c>
      <c r="L178" s="184">
        <v>7748.1434069045417</v>
      </c>
      <c r="M178" s="184">
        <v>8321.2195999110409</v>
      </c>
      <c r="N178" s="184">
        <v>9379.143875962016</v>
      </c>
      <c r="O178" s="184">
        <v>10233.400187419362</v>
      </c>
      <c r="P178" s="184">
        <v>11071.517114994449</v>
      </c>
      <c r="Q178" s="184">
        <v>11989.653763765038</v>
      </c>
      <c r="R178" s="184">
        <v>12540.283875778327</v>
      </c>
      <c r="S178" s="184">
        <v>13086.013407818111</v>
      </c>
      <c r="T178" s="184">
        <v>13703.512723974109</v>
      </c>
      <c r="U178" s="184">
        <v>14321.139572394875</v>
      </c>
      <c r="V178" s="184">
        <v>14992.603965093627</v>
      </c>
      <c r="W178" s="184">
        <v>14269.641029788265</v>
      </c>
      <c r="X178" s="188">
        <f>W178/W6*X6</f>
        <v>15019.21058370993</v>
      </c>
      <c r="Y178" s="188">
        <f>X178/X6*Y6</f>
        <v>15398.383225952495</v>
      </c>
      <c r="Z178" s="189"/>
      <c r="AA178" s="189"/>
      <c r="AB178" s="186">
        <f t="shared" si="20"/>
        <v>8171.947093822715</v>
      </c>
      <c r="AC178" s="186">
        <f t="shared" si="21"/>
        <v>14800.195675387838</v>
      </c>
      <c r="AD178" s="187">
        <f t="shared" si="22"/>
        <v>11486.071384605277</v>
      </c>
    </row>
    <row r="179" spans="2:30" x14ac:dyDescent="0.25">
      <c r="B179" s="142" t="s">
        <v>68</v>
      </c>
      <c r="C179" s="190">
        <v>1241.5328658524784</v>
      </c>
      <c r="D179" s="184">
        <v>1266.7273614078561</v>
      </c>
      <c r="E179" s="184">
        <v>1335.1952765993219</v>
      </c>
      <c r="F179" s="184">
        <v>1377.9520344516632</v>
      </c>
      <c r="G179" s="184">
        <v>1428.8487113022848</v>
      </c>
      <c r="H179" s="184">
        <v>1475.8116501560921</v>
      </c>
      <c r="I179" s="184">
        <v>1588.0022549747569</v>
      </c>
      <c r="J179" s="184">
        <v>1671.8217498465476</v>
      </c>
      <c r="K179" s="184">
        <v>1764.9931162582316</v>
      </c>
      <c r="L179" s="184">
        <v>1830.8716668072996</v>
      </c>
      <c r="M179" s="184">
        <v>1878.5209178092628</v>
      </c>
      <c r="N179" s="184">
        <v>1996.0655767503117</v>
      </c>
      <c r="O179" s="184">
        <v>2013.5463413855734</v>
      </c>
      <c r="P179" s="184">
        <v>2026.6228394451184</v>
      </c>
      <c r="Q179" s="184">
        <v>2067.7954169175091</v>
      </c>
      <c r="R179" s="184">
        <v>2108.860257673155</v>
      </c>
      <c r="S179" s="184">
        <v>2137.2072777557682</v>
      </c>
      <c r="T179" s="184">
        <v>2128.3968687571351</v>
      </c>
      <c r="U179" s="184">
        <v>2186.907146976203</v>
      </c>
      <c r="V179" s="184">
        <v>2250.014921646859</v>
      </c>
      <c r="W179" s="184">
        <v>2240.4902372908259</v>
      </c>
      <c r="X179" s="184">
        <v>2246.4141107733972</v>
      </c>
      <c r="Y179" s="184">
        <v>2281.4278125751607</v>
      </c>
      <c r="Z179" s="189"/>
      <c r="AA179" s="189"/>
      <c r="AB179" s="186">
        <f t="shared" si="20"/>
        <v>1741.0428991194649</v>
      </c>
      <c r="AC179" s="186">
        <f t="shared" si="21"/>
        <v>2241.0508458524891</v>
      </c>
      <c r="AD179" s="187">
        <f t="shared" si="22"/>
        <v>1991.046872485977</v>
      </c>
    </row>
    <row r="180" spans="2:30" x14ac:dyDescent="0.25">
      <c r="B180" s="142" t="s">
        <v>226</v>
      </c>
      <c r="C180" s="190">
        <v>7496.81298828125</v>
      </c>
      <c r="D180" s="184">
        <v>8242.703125</v>
      </c>
      <c r="E180" s="184">
        <v>8765.6826171875</v>
      </c>
      <c r="F180" s="184">
        <v>9678.0869140625</v>
      </c>
      <c r="G180" s="184">
        <v>10902.0380859375</v>
      </c>
      <c r="H180" s="184">
        <v>11319.5107421875</v>
      </c>
      <c r="I180" s="184">
        <v>12259.158203125</v>
      </c>
      <c r="J180" s="184">
        <v>13345.771484375</v>
      </c>
      <c r="K180" s="184">
        <v>13719.271484375</v>
      </c>
      <c r="L180" s="184">
        <v>11694.4482421875</v>
      </c>
      <c r="M180" s="184">
        <v>12221.4404296875</v>
      </c>
      <c r="N180" s="184">
        <v>12933.3564453125</v>
      </c>
      <c r="O180" s="184">
        <v>12985.0869140625</v>
      </c>
      <c r="P180" s="184">
        <v>13020.6005859375</v>
      </c>
      <c r="Q180" s="184">
        <v>12385.8134765625</v>
      </c>
      <c r="R180" s="184">
        <v>11216.1181640625</v>
      </c>
      <c r="S180" s="184">
        <v>11536.31640625</v>
      </c>
      <c r="T180" s="184">
        <v>11860.560546875</v>
      </c>
      <c r="U180" s="184">
        <v>12336.9267578125</v>
      </c>
      <c r="V180" s="184">
        <v>12804.955078125</v>
      </c>
      <c r="W180" s="184">
        <v>12407.7900390625</v>
      </c>
      <c r="X180" s="184">
        <v>12949.326171875</v>
      </c>
      <c r="Y180" s="184">
        <v>10731.4404296875</v>
      </c>
      <c r="Z180" s="189"/>
      <c r="AA180" s="189"/>
      <c r="AB180" s="186">
        <f t="shared" si="20"/>
        <v>11421.265380859375</v>
      </c>
      <c r="AC180" s="186">
        <f t="shared" si="21"/>
        <v>12246.087695312501</v>
      </c>
      <c r="AD180" s="187">
        <f t="shared" si="22"/>
        <v>11833.676538085938</v>
      </c>
    </row>
    <row r="181" spans="2:30" x14ac:dyDescent="0.25">
      <c r="B181" s="142" t="s">
        <v>246</v>
      </c>
      <c r="C181" s="190">
        <v>96835.888826648239</v>
      </c>
      <c r="D181" s="184">
        <v>93106.202135067535</v>
      </c>
      <c r="E181" s="184">
        <v>90661.725151550825</v>
      </c>
      <c r="F181" s="184">
        <v>93989.959847363643</v>
      </c>
      <c r="G181" s="184">
        <v>98342.236628348153</v>
      </c>
      <c r="H181" s="184">
        <v>96188.128006193612</v>
      </c>
      <c r="I181" s="184">
        <v>92323.562777996951</v>
      </c>
      <c r="J181" s="184">
        <v>79468.995468640656</v>
      </c>
      <c r="K181" s="184">
        <v>68909.610262661969</v>
      </c>
      <c r="L181" s="184">
        <v>57094.786147924955</v>
      </c>
      <c r="M181" s="184">
        <v>54664.611741757231</v>
      </c>
      <c r="N181" s="184">
        <v>57815.170255927347</v>
      </c>
      <c r="O181" s="184">
        <v>59949.24457491465</v>
      </c>
      <c r="P181" s="184">
        <v>62354.823203217282</v>
      </c>
      <c r="Q181" s="184">
        <v>64334.091552048863</v>
      </c>
      <c r="R181" s="184">
        <v>68076.635890897975</v>
      </c>
      <c r="S181" s="184">
        <v>71244.585814816543</v>
      </c>
      <c r="T181" s="184">
        <v>71182.370716957434</v>
      </c>
      <c r="U181" s="184">
        <v>71550.554332029104</v>
      </c>
      <c r="V181" s="184">
        <v>71782.153836257494</v>
      </c>
      <c r="W181" s="184">
        <v>67668.286641326529</v>
      </c>
      <c r="X181" s="184">
        <v>69733.79377435385</v>
      </c>
      <c r="Y181" s="184">
        <v>74299.012980471482</v>
      </c>
      <c r="Z181" s="189"/>
      <c r="AA181" s="189"/>
      <c r="AB181" s="186">
        <f t="shared" si="20"/>
        <v>76474.590500163016</v>
      </c>
      <c r="AC181" s="186">
        <f t="shared" si="21"/>
        <v>71006.760312887694</v>
      </c>
      <c r="AD181" s="187">
        <f t="shared" si="22"/>
        <v>73740.675406525348</v>
      </c>
    </row>
    <row r="182" spans="2:30" x14ac:dyDescent="0.25">
      <c r="B182" s="142" t="s">
        <v>224</v>
      </c>
      <c r="C182" s="190">
        <v>38854.727520231907</v>
      </c>
      <c r="D182" s="184">
        <v>39540.475646554078</v>
      </c>
      <c r="E182" s="184">
        <v>40070.651174929706</v>
      </c>
      <c r="F182" s="184">
        <v>41130.113666674639</v>
      </c>
      <c r="G182" s="184">
        <v>41855.788760112264</v>
      </c>
      <c r="H182" s="184">
        <v>42678.598137204754</v>
      </c>
      <c r="I182" s="184">
        <v>43281.317978854226</v>
      </c>
      <c r="J182" s="184">
        <v>44046.503467355491</v>
      </c>
      <c r="K182" s="184">
        <v>43633.753385942109</v>
      </c>
      <c r="L182" s="184">
        <v>41351.692887961639</v>
      </c>
      <c r="M182" s="184">
        <v>42025.83880409698</v>
      </c>
      <c r="N182" s="184">
        <v>42143.863851625087</v>
      </c>
      <c r="O182" s="184">
        <v>42458.037362192954</v>
      </c>
      <c r="P182" s="184">
        <v>42942.149408486068</v>
      </c>
      <c r="Q182" s="184">
        <v>43990.996721985553</v>
      </c>
      <c r="R182" s="184">
        <v>44688.244953260888</v>
      </c>
      <c r="S182" s="184">
        <v>45311.131530285245</v>
      </c>
      <c r="T182" s="184">
        <v>46104.055396990829</v>
      </c>
      <c r="U182" s="184">
        <v>46606.877269946621</v>
      </c>
      <c r="V182" s="184">
        <v>47088.205526678226</v>
      </c>
      <c r="W182" s="184">
        <v>41741.0214460528</v>
      </c>
      <c r="X182" s="184">
        <v>44949.09303522898</v>
      </c>
      <c r="Y182" s="184">
        <v>46831.085434041546</v>
      </c>
      <c r="Z182" s="189"/>
      <c r="AA182" s="189"/>
      <c r="AB182" s="186">
        <f t="shared" si="20"/>
        <v>42561.552258596908</v>
      </c>
      <c r="AC182" s="186">
        <f t="shared" si="21"/>
        <v>45443.256542389638</v>
      </c>
      <c r="AD182" s="187">
        <f t="shared" si="22"/>
        <v>44002.404400493273</v>
      </c>
    </row>
    <row r="183" spans="2:30" x14ac:dyDescent="0.25">
      <c r="B183" s="142" t="s">
        <v>242</v>
      </c>
      <c r="C183" s="190">
        <v>50169.856362262195</v>
      </c>
      <c r="D183" s="184">
        <v>50149.828691668394</v>
      </c>
      <c r="E183" s="184">
        <v>50529.349581756978</v>
      </c>
      <c r="F183" s="184">
        <v>51497.73468846445</v>
      </c>
      <c r="G183" s="184">
        <v>52989.030694418398</v>
      </c>
      <c r="H183" s="184">
        <v>54331.65833613991</v>
      </c>
      <c r="I183" s="184">
        <v>55307.719148745171</v>
      </c>
      <c r="J183" s="184">
        <v>55885.646174093767</v>
      </c>
      <c r="K183" s="184">
        <v>55427.178272998703</v>
      </c>
      <c r="L183" s="184">
        <v>53514.931796791847</v>
      </c>
      <c r="M183" s="184">
        <v>54510.465619526462</v>
      </c>
      <c r="N183" s="184">
        <v>54954.463914096414</v>
      </c>
      <c r="O183" s="184">
        <v>55796.971918901792</v>
      </c>
      <c r="P183" s="184">
        <v>56432.327767813746</v>
      </c>
      <c r="Q183" s="184">
        <v>57301.600424339777</v>
      </c>
      <c r="R183" s="184">
        <v>58420.703040253313</v>
      </c>
      <c r="S183" s="184">
        <v>58965.987488542924</v>
      </c>
      <c r="T183" s="184">
        <v>59907.754260884692</v>
      </c>
      <c r="U183" s="184">
        <v>61348.456595947406</v>
      </c>
      <c r="V183" s="184">
        <v>62470.929912866923</v>
      </c>
      <c r="W183" s="184">
        <v>60158.910452830198</v>
      </c>
      <c r="X183" s="184">
        <v>63635.823810408008</v>
      </c>
      <c r="Y183" s="184">
        <v>64702.978310546714</v>
      </c>
      <c r="Z183" s="189"/>
      <c r="AA183" s="189"/>
      <c r="AB183" s="186">
        <f t="shared" si="20"/>
        <v>54782.956010094385</v>
      </c>
      <c r="AC183" s="186">
        <f t="shared" si="21"/>
        <v>62463.419816519847</v>
      </c>
      <c r="AD183" s="187">
        <f t="shared" si="22"/>
        <v>58623.18791330712</v>
      </c>
    </row>
    <row r="184" spans="2:30" x14ac:dyDescent="0.25">
      <c r="B184" s="142" t="s">
        <v>145</v>
      </c>
      <c r="C184" s="190">
        <v>14762.947869072519</v>
      </c>
      <c r="D184" s="184">
        <v>14157.962762299579</v>
      </c>
      <c r="E184" s="184">
        <v>13041.530457247647</v>
      </c>
      <c r="F184" s="184">
        <v>13131.614896828904</v>
      </c>
      <c r="G184" s="184">
        <v>13773.766507172137</v>
      </c>
      <c r="H184" s="184">
        <v>14784.068981507606</v>
      </c>
      <c r="I184" s="184">
        <v>15368.617879787642</v>
      </c>
      <c r="J184" s="184">
        <v>16342.627955307511</v>
      </c>
      <c r="K184" s="184">
        <v>17476.153177852895</v>
      </c>
      <c r="L184" s="184">
        <v>18174.008186849329</v>
      </c>
      <c r="M184" s="184">
        <v>19542.557468893723</v>
      </c>
      <c r="N184" s="184">
        <v>20496.434364218381</v>
      </c>
      <c r="O184" s="184">
        <v>21161.856530121095</v>
      </c>
      <c r="P184" s="184">
        <v>22077.448301467306</v>
      </c>
      <c r="Q184" s="184">
        <v>22722.050107133084</v>
      </c>
      <c r="R184" s="184">
        <v>22731.520629657371</v>
      </c>
      <c r="S184" s="184">
        <v>23041.505242480624</v>
      </c>
      <c r="T184" s="184">
        <v>23384.740188579475</v>
      </c>
      <c r="U184" s="184">
        <v>23388.129003540005</v>
      </c>
      <c r="V184" s="184">
        <v>23552.842731429049</v>
      </c>
      <c r="W184" s="184">
        <v>22073.374872663455</v>
      </c>
      <c r="X184" s="184">
        <v>23257.256408814894</v>
      </c>
      <c r="Y184" s="184">
        <v>24426.659348545789</v>
      </c>
      <c r="Z184" s="189"/>
      <c r="AA184" s="189"/>
      <c r="AB184" s="186">
        <f t="shared" si="20"/>
        <v>18120.633972582043</v>
      </c>
      <c r="AC184" s="186">
        <f t="shared" si="21"/>
        <v>23339.652472998638</v>
      </c>
      <c r="AD184" s="187">
        <f t="shared" si="22"/>
        <v>20730.143222790342</v>
      </c>
    </row>
    <row r="185" spans="2:30" x14ac:dyDescent="0.25">
      <c r="B185" s="142" t="s">
        <v>189</v>
      </c>
      <c r="C185" s="190">
        <v>2967.6019103775106</v>
      </c>
      <c r="D185" s="184">
        <v>3052.2815040629421</v>
      </c>
      <c r="E185" s="184">
        <v>3134.9611740504802</v>
      </c>
      <c r="F185" s="184">
        <v>3229.8479243220022</v>
      </c>
      <c r="G185" s="184">
        <v>3430.6285590527846</v>
      </c>
      <c r="H185" s="184">
        <v>3626.6208244032741</v>
      </c>
      <c r="I185" s="184">
        <v>3849.5943806837299</v>
      </c>
      <c r="J185" s="184">
        <v>4154.7025782407654</v>
      </c>
      <c r="K185" s="184">
        <v>4457.6992209966538</v>
      </c>
      <c r="L185" s="184">
        <v>4735.9952203506309</v>
      </c>
      <c r="M185" s="184">
        <v>4953.9613678197247</v>
      </c>
      <c r="N185" s="184">
        <v>5185.6846199257006</v>
      </c>
      <c r="O185" s="184">
        <v>5472.8335071023675</v>
      </c>
      <c r="P185" s="184">
        <v>5781.1565702678654</v>
      </c>
      <c r="Q185" s="184">
        <v>6075.1922241282828</v>
      </c>
      <c r="R185" s="184">
        <v>6401.1151676695363</v>
      </c>
      <c r="S185" s="184">
        <v>6663.949613942541</v>
      </c>
      <c r="T185" s="184">
        <v>6840.7098600170457</v>
      </c>
      <c r="U185" s="184">
        <v>7118.2037128924003</v>
      </c>
      <c r="V185" s="184">
        <v>7403.7427803632308</v>
      </c>
      <c r="W185" s="184">
        <v>7407.7276400851442</v>
      </c>
      <c r="X185" s="184">
        <v>7800.5015010093175</v>
      </c>
      <c r="Y185" s="184">
        <v>8073.2104399664267</v>
      </c>
      <c r="Z185" s="189"/>
      <c r="AA185" s="189"/>
      <c r="AB185" s="186">
        <f t="shared" si="20"/>
        <v>4667.4742348563241</v>
      </c>
      <c r="AC185" s="186">
        <f t="shared" si="21"/>
        <v>7560.6772148633045</v>
      </c>
      <c r="AD185" s="187">
        <f t="shared" si="22"/>
        <v>6114.0757248598147</v>
      </c>
    </row>
    <row r="186" spans="2:30" x14ac:dyDescent="0.25">
      <c r="B186" s="142" t="s">
        <v>106</v>
      </c>
      <c r="C186" s="190">
        <v>2954.2694124284449</v>
      </c>
      <c r="D186" s="184">
        <v>2782.0536422079385</v>
      </c>
      <c r="E186" s="184">
        <v>2571.0035722038569</v>
      </c>
      <c r="F186" s="184">
        <v>2614.8521890345373</v>
      </c>
      <c r="G186" s="184">
        <v>2653.0146209325558</v>
      </c>
      <c r="H186" s="184">
        <v>2726.8843699995427</v>
      </c>
      <c r="I186" s="184">
        <v>2887.400249969136</v>
      </c>
      <c r="J186" s="184">
        <v>2899.9063792255542</v>
      </c>
      <c r="K186" s="184">
        <v>2988.936707701474</v>
      </c>
      <c r="L186" s="184">
        <v>3006.0061324475532</v>
      </c>
      <c r="M186" s="184">
        <v>2972.36874356407</v>
      </c>
      <c r="N186" s="184">
        <v>2994.4371912243741</v>
      </c>
      <c r="O186" s="184">
        <v>2953.9298355438714</v>
      </c>
      <c r="P186" s="184">
        <v>2897.5642866370354</v>
      </c>
      <c r="Q186" s="184">
        <v>2917.6778749635278</v>
      </c>
      <c r="R186" s="184">
        <v>2859.3992763052347</v>
      </c>
      <c r="S186" s="184">
        <v>2921.8084063199644</v>
      </c>
      <c r="T186" s="184">
        <v>3031.2431719429183</v>
      </c>
      <c r="U186" s="184">
        <v>3045.0954177540939</v>
      </c>
      <c r="V186" s="184">
        <v>3070.4040503814285</v>
      </c>
      <c r="W186" s="184">
        <v>2848.9702397598171</v>
      </c>
      <c r="X186" s="184">
        <v>2800.4938655075521</v>
      </c>
      <c r="Y186" s="184">
        <v>2785.9038597746044</v>
      </c>
      <c r="Z186" s="189"/>
      <c r="AA186" s="189"/>
      <c r="AB186" s="186">
        <f t="shared" si="20"/>
        <v>2868.4864479250882</v>
      </c>
      <c r="AC186" s="186">
        <f t="shared" si="21"/>
        <v>2910.1734866354991</v>
      </c>
      <c r="AD186" s="187">
        <f t="shared" si="22"/>
        <v>2889.3299672802937</v>
      </c>
    </row>
    <row r="187" spans="2:30" x14ac:dyDescent="0.25">
      <c r="B187" s="142" t="s">
        <v>190</v>
      </c>
      <c r="C187" s="190">
        <v>11622.606695416252</v>
      </c>
      <c r="D187" s="190">
        <v>12064.377019848112</v>
      </c>
      <c r="E187" s="190">
        <v>10968.667693861444</v>
      </c>
      <c r="F187" s="190">
        <v>10137.178074843165</v>
      </c>
      <c r="G187" s="190">
        <v>12103.942107938281</v>
      </c>
      <c r="H187" s="190">
        <v>13543.365481362594</v>
      </c>
      <c r="I187" s="190">
        <v>15094.291760938169</v>
      </c>
      <c r="J187" s="190">
        <v>16600.119187677123</v>
      </c>
      <c r="K187" s="190">
        <v>17550.809937316917</v>
      </c>
      <c r="L187" s="190">
        <v>16859.830801894623</v>
      </c>
      <c r="M187" s="190">
        <v>16581.818823559493</v>
      </c>
      <c r="N187" s="190">
        <v>17402.275658657138</v>
      </c>
      <c r="O187" s="188">
        <f t="shared" ref="O187:Y187" si="26">N187/N6*O6</f>
        <v>17737.525426361673</v>
      </c>
      <c r="P187" s="188">
        <f t="shared" si="26"/>
        <v>18085.984918866456</v>
      </c>
      <c r="Q187" s="188">
        <f t="shared" si="26"/>
        <v>18476.262634967112</v>
      </c>
      <c r="R187" s="188">
        <f t="shared" si="26"/>
        <v>18870.032024845248</v>
      </c>
      <c r="S187" s="188">
        <f t="shared" si="26"/>
        <v>19259.887140539791</v>
      </c>
      <c r="T187" s="188">
        <f t="shared" si="26"/>
        <v>19758.618843782686</v>
      </c>
      <c r="U187" s="188">
        <f t="shared" si="26"/>
        <v>20252.027163112951</v>
      </c>
      <c r="V187" s="188">
        <f t="shared" si="26"/>
        <v>20607.48488023143</v>
      </c>
      <c r="W187" s="188">
        <f t="shared" si="26"/>
        <v>19800.133843654334</v>
      </c>
      <c r="X187" s="188">
        <f t="shared" si="26"/>
        <v>20840.214491919771</v>
      </c>
      <c r="Y187" s="188">
        <f t="shared" si="26"/>
        <v>21366.343288753716</v>
      </c>
      <c r="Z187" s="189"/>
      <c r="AA187" s="189"/>
      <c r="AB187" s="186">
        <f t="shared" si="20"/>
        <v>15706.533012926458</v>
      </c>
      <c r="AC187" s="186">
        <f t="shared" si="21"/>
        <v>20573.24073353444</v>
      </c>
      <c r="AD187" s="187">
        <f t="shared" si="22"/>
        <v>18139.886873230447</v>
      </c>
    </row>
    <row r="188" spans="2:30" x14ac:dyDescent="0.25">
      <c r="B188" s="142" t="s">
        <v>109</v>
      </c>
      <c r="C188" s="190">
        <v>3690.8681664052842</v>
      </c>
      <c r="D188" s="184">
        <v>3879.3389578404758</v>
      </c>
      <c r="E188" s="184">
        <v>4082.3734278660527</v>
      </c>
      <c r="F188" s="184">
        <v>4319.3740143385176</v>
      </c>
      <c r="G188" s="184">
        <v>4597.7572571643459</v>
      </c>
      <c r="H188" s="184">
        <v>4895.3466593247749</v>
      </c>
      <c r="I188" s="184">
        <v>5186.4320647684526</v>
      </c>
      <c r="J188" s="184">
        <v>5503.0724201803887</v>
      </c>
      <c r="K188" s="184">
        <v>5757.9239156681015</v>
      </c>
      <c r="L188" s="184">
        <v>6006.5801488422085</v>
      </c>
      <c r="M188" s="184">
        <v>6324.5256356102036</v>
      </c>
      <c r="N188" s="184">
        <v>6658.6671238301824</v>
      </c>
      <c r="O188" s="184">
        <v>6950.2876915556826</v>
      </c>
      <c r="P188" s="184">
        <v>7257.7292728971479</v>
      </c>
      <c r="Q188" s="184">
        <v>7641.9092524292209</v>
      </c>
      <c r="R188" s="184">
        <v>8091.0901014048004</v>
      </c>
      <c r="S188" s="184">
        <v>8545.7025940322692</v>
      </c>
      <c r="T188" s="184">
        <v>9050.6885338620359</v>
      </c>
      <c r="U188" s="184">
        <v>9636.0124945626503</v>
      </c>
      <c r="V188" s="184">
        <v>10252.004622351169</v>
      </c>
      <c r="W188" s="184">
        <v>10450.622381569274</v>
      </c>
      <c r="X188" s="184">
        <v>10628.219165721526</v>
      </c>
      <c r="Y188" s="184">
        <v>11396.531469460158</v>
      </c>
      <c r="Z188" s="189"/>
      <c r="AA188" s="189"/>
      <c r="AB188" s="186">
        <f t="shared" si="20"/>
        <v>6024.425957667786</v>
      </c>
      <c r="AC188" s="186">
        <f t="shared" si="21"/>
        <v>10472.678026732954</v>
      </c>
      <c r="AD188" s="187">
        <f t="shared" si="22"/>
        <v>8248.5519922003696</v>
      </c>
    </row>
    <row r="189" spans="2:30" x14ac:dyDescent="0.25">
      <c r="B189" s="142" t="s">
        <v>119</v>
      </c>
      <c r="C189" s="297"/>
      <c r="D189" s="298"/>
      <c r="E189" s="298"/>
      <c r="F189" s="298"/>
      <c r="G189" s="298"/>
      <c r="H189" s="298"/>
      <c r="I189" s="298"/>
      <c r="J189" s="298"/>
      <c r="K189" s="298"/>
      <c r="L189" s="298"/>
      <c r="M189" s="298"/>
      <c r="N189" s="298"/>
      <c r="O189" s="298"/>
      <c r="P189" s="298"/>
      <c r="Q189" s="298"/>
      <c r="R189" s="298"/>
      <c r="S189" s="298"/>
      <c r="T189" s="298"/>
      <c r="U189" s="298"/>
      <c r="V189" s="298"/>
      <c r="W189" s="298"/>
      <c r="X189" s="298"/>
      <c r="Y189" s="298"/>
      <c r="Z189" s="189"/>
      <c r="AA189" s="189"/>
      <c r="AB189" s="186">
        <f t="shared" si="20"/>
        <v>0</v>
      </c>
      <c r="AC189" s="186">
        <f t="shared" si="21"/>
        <v>0</v>
      </c>
      <c r="AD189" s="187">
        <f t="shared" si="22"/>
        <v>0</v>
      </c>
    </row>
    <row r="190" spans="2:30" x14ac:dyDescent="0.25">
      <c r="B190" s="142" t="s">
        <v>103</v>
      </c>
      <c r="C190" s="190">
        <v>2096.4904115653685</v>
      </c>
      <c r="D190" s="184">
        <v>2142.7875242364539</v>
      </c>
      <c r="E190" s="184">
        <v>2171.9311790264287</v>
      </c>
      <c r="F190" s="184">
        <v>2252.1151349050087</v>
      </c>
      <c r="G190" s="184">
        <v>2335.0699098367527</v>
      </c>
      <c r="H190" s="184">
        <v>2422.4349554281944</v>
      </c>
      <c r="I190" s="184">
        <v>2525.0977444439036</v>
      </c>
      <c r="J190" s="184">
        <v>2641.0315643131912</v>
      </c>
      <c r="K190" s="184">
        <v>2746.4904824114369</v>
      </c>
      <c r="L190" s="184">
        <v>2894.963997258486</v>
      </c>
      <c r="M190" s="184">
        <v>3083.3553211635517</v>
      </c>
      <c r="N190" s="184">
        <v>3146.8445530678764</v>
      </c>
      <c r="O190" s="184">
        <v>3275.9683777004275</v>
      </c>
      <c r="P190" s="184">
        <v>3330.8769033681424</v>
      </c>
      <c r="Q190" s="184">
        <v>3375.9412698159035</v>
      </c>
      <c r="R190" s="184">
        <v>3365.3792588941692</v>
      </c>
      <c r="S190" s="184">
        <v>3384.2681435089971</v>
      </c>
      <c r="T190" s="184">
        <v>3395.4796855024233</v>
      </c>
      <c r="U190" s="184">
        <v>3425.9489362282593</v>
      </c>
      <c r="V190" s="184">
        <v>3372.3589795822963</v>
      </c>
      <c r="W190" s="184">
        <v>3183.6507732625855</v>
      </c>
      <c r="X190" s="184">
        <v>3236.7889807777906</v>
      </c>
      <c r="Y190" s="184">
        <v>3298.1428904932832</v>
      </c>
      <c r="Z190" s="189"/>
      <c r="AA190" s="189"/>
      <c r="AB190" s="186">
        <f t="shared" si="20"/>
        <v>2810.3625786914849</v>
      </c>
      <c r="AC190" s="186">
        <f t="shared" si="21"/>
        <v>3303.3781120688427</v>
      </c>
      <c r="AD190" s="187">
        <f t="shared" si="22"/>
        <v>3056.8703453801636</v>
      </c>
    </row>
    <row r="191" spans="2:30" x14ac:dyDescent="0.25">
      <c r="B191" s="142" t="s">
        <v>142</v>
      </c>
      <c r="C191" s="190">
        <v>2750.6012361036546</v>
      </c>
      <c r="D191" s="184">
        <v>2772.3252337590038</v>
      </c>
      <c r="E191" s="184">
        <v>2510.2289227632909</v>
      </c>
      <c r="F191" s="184">
        <v>2067.8803744946022</v>
      </c>
      <c r="G191" s="184">
        <v>1934.1646424654909</v>
      </c>
      <c r="H191" s="184">
        <v>1814.1743814132067</v>
      </c>
      <c r="I191" s="184">
        <v>1736.3583332870194</v>
      </c>
      <c r="J191" s="184">
        <v>1656.7891797169932</v>
      </c>
      <c r="K191" s="184">
        <v>1353.2073688053936</v>
      </c>
      <c r="L191" s="184">
        <v>1500.3797849020721</v>
      </c>
      <c r="M191" s="184">
        <v>1799.5402327856843</v>
      </c>
      <c r="N191" s="184">
        <v>2033.1813748689417</v>
      </c>
      <c r="O191" s="184">
        <v>2310.8072166663032</v>
      </c>
      <c r="P191" s="184">
        <v>2333.6445319123159</v>
      </c>
      <c r="Q191" s="184">
        <v>2316.9545357126976</v>
      </c>
      <c r="R191" s="184">
        <v>2313.8785533172718</v>
      </c>
      <c r="S191" s="184">
        <v>2286.6235490105623</v>
      </c>
      <c r="T191" s="184">
        <v>2331.7808328308556</v>
      </c>
      <c r="U191" s="184">
        <v>2399.6215509653671</v>
      </c>
      <c r="V191" s="184">
        <v>2203.3968095175733</v>
      </c>
      <c r="W191" s="184">
        <v>1990.3194191982541</v>
      </c>
      <c r="X191" s="184">
        <v>2115.1445549070004</v>
      </c>
      <c r="Y191" s="184">
        <v>2143.2375735768273</v>
      </c>
      <c r="Z191" s="189"/>
      <c r="AA191" s="189"/>
      <c r="AB191" s="186">
        <f t="shared" si="20"/>
        <v>2101.2511269341867</v>
      </c>
      <c r="AC191" s="186">
        <f t="shared" si="21"/>
        <v>2170.3439816330042</v>
      </c>
      <c r="AD191" s="187">
        <f t="shared" si="22"/>
        <v>2135.7975542835957</v>
      </c>
    </row>
  </sheetData>
  <autoFilter ref="B5:AD30" xr:uid="{C5621557-5785-485B-8D05-DD9A7EBEAC62}">
    <sortState xmlns:xlrd2="http://schemas.microsoft.com/office/spreadsheetml/2017/richdata2" ref="B6:AD191">
      <sortCondition ref="B5:B30"/>
    </sortState>
  </autoFilter>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2D94D-4FA1-4C12-B8D6-706483C2C769}">
  <sheetPr filterMode="1">
    <tabColor theme="7" tint="0.39997558519241921"/>
  </sheetPr>
  <dimension ref="B1:AE208"/>
  <sheetViews>
    <sheetView workbookViewId="0">
      <selection activeCell="B3" sqref="B3"/>
    </sheetView>
  </sheetViews>
  <sheetFormatPr defaultRowHeight="15" x14ac:dyDescent="0.25"/>
  <cols>
    <col min="2" max="2" width="20.42578125" customWidth="1"/>
    <col min="3" max="3" width="12.7109375" customWidth="1"/>
    <col min="4" max="4" width="20" customWidth="1"/>
    <col min="5" max="31" width="12.7109375" customWidth="1"/>
  </cols>
  <sheetData>
    <row r="1" spans="2:31" x14ac:dyDescent="0.25">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row>
    <row r="2" spans="2:31" x14ac:dyDescent="0.25">
      <c r="C2" s="112"/>
      <c r="D2" s="299"/>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row>
    <row r="3" spans="2:31" ht="18.75" x14ac:dyDescent="0.3">
      <c r="B3" s="109" t="s">
        <v>256</v>
      </c>
      <c r="C3" s="226"/>
      <c r="D3" s="226"/>
      <c r="E3" s="238"/>
      <c r="F3" s="238"/>
      <c r="G3" s="238"/>
      <c r="H3" s="238"/>
      <c r="I3" s="238"/>
      <c r="J3" s="238"/>
      <c r="K3" s="238"/>
      <c r="L3" s="238"/>
      <c r="M3" s="238"/>
      <c r="N3" s="238"/>
      <c r="O3" s="238"/>
      <c r="P3" s="238"/>
      <c r="Q3" s="238"/>
      <c r="R3" s="238"/>
      <c r="S3" s="238"/>
      <c r="T3" s="238"/>
      <c r="U3" s="238"/>
      <c r="V3" s="238"/>
      <c r="W3" s="238"/>
      <c r="X3" s="238"/>
      <c r="Y3" s="238"/>
      <c r="Z3" s="238"/>
      <c r="AA3" s="238"/>
      <c r="AB3" s="226"/>
      <c r="AC3" s="226"/>
      <c r="AD3" s="239"/>
      <c r="AE3" s="234"/>
    </row>
    <row r="4" spans="2:31" ht="18.75" x14ac:dyDescent="0.3">
      <c r="B4" s="111" t="s">
        <v>257</v>
      </c>
      <c r="C4" s="226"/>
      <c r="D4" s="226"/>
      <c r="E4" s="238"/>
      <c r="F4" s="238"/>
      <c r="G4" s="238"/>
      <c r="H4" s="238"/>
      <c r="I4" s="238"/>
      <c r="J4" s="238"/>
      <c r="K4" s="240" t="s">
        <v>258</v>
      </c>
      <c r="L4" s="238"/>
      <c r="M4" s="238"/>
      <c r="N4" s="238"/>
      <c r="O4" s="238"/>
      <c r="P4" s="238"/>
      <c r="Q4" s="238"/>
      <c r="R4" s="238"/>
      <c r="S4" s="238"/>
      <c r="T4" s="238"/>
      <c r="U4" s="238"/>
      <c r="V4" s="238"/>
      <c r="W4" s="238"/>
      <c r="X4" s="238"/>
      <c r="Y4" s="238"/>
      <c r="Z4" s="238"/>
      <c r="AA4" s="238"/>
      <c r="AB4" s="226"/>
      <c r="AC4" s="226"/>
      <c r="AD4" s="239" t="s">
        <v>261</v>
      </c>
      <c r="AE4" s="234" t="s">
        <v>11</v>
      </c>
    </row>
    <row r="5" spans="2:31" x14ac:dyDescent="0.25">
      <c r="B5" s="110" t="s">
        <v>259</v>
      </c>
      <c r="C5" s="226" t="s">
        <v>50</v>
      </c>
      <c r="D5" s="226" t="s">
        <v>50</v>
      </c>
      <c r="E5" s="241">
        <v>2000</v>
      </c>
      <c r="F5" s="241">
        <v>2001</v>
      </c>
      <c r="G5" s="241">
        <v>2002</v>
      </c>
      <c r="H5" s="241">
        <v>2003</v>
      </c>
      <c r="I5" s="241">
        <v>2004</v>
      </c>
      <c r="J5" s="241">
        <v>2005</v>
      </c>
      <c r="K5" s="241">
        <v>2006</v>
      </c>
      <c r="L5" s="241">
        <v>2007</v>
      </c>
      <c r="M5" s="241">
        <v>2008</v>
      </c>
      <c r="N5" s="241">
        <v>2009</v>
      </c>
      <c r="O5" s="241">
        <v>2010</v>
      </c>
      <c r="P5" s="241">
        <v>2011</v>
      </c>
      <c r="Q5" s="241">
        <v>2012</v>
      </c>
      <c r="R5" s="241">
        <v>2013</v>
      </c>
      <c r="S5" s="241">
        <v>2014</v>
      </c>
      <c r="T5" s="241">
        <v>2015</v>
      </c>
      <c r="U5" s="241">
        <v>2016</v>
      </c>
      <c r="V5" s="241">
        <v>2017</v>
      </c>
      <c r="W5" s="241">
        <v>2018</v>
      </c>
      <c r="X5" s="241">
        <v>2019</v>
      </c>
      <c r="Y5" s="241">
        <v>2020</v>
      </c>
      <c r="Z5" s="241">
        <v>2021</v>
      </c>
      <c r="AA5" s="241">
        <v>2022</v>
      </c>
      <c r="AB5" s="226" t="s">
        <v>260</v>
      </c>
      <c r="AC5" s="226" t="s">
        <v>50</v>
      </c>
      <c r="AD5" s="239" t="s">
        <v>264</v>
      </c>
      <c r="AE5" s="234" t="s">
        <v>262</v>
      </c>
    </row>
    <row r="6" spans="2:31" x14ac:dyDescent="0.25">
      <c r="B6" s="110"/>
      <c r="C6" s="226">
        <v>2000</v>
      </c>
      <c r="D6" s="226">
        <v>2022</v>
      </c>
      <c r="E6" s="241" t="s">
        <v>263</v>
      </c>
      <c r="F6" s="241" t="s">
        <v>263</v>
      </c>
      <c r="G6" s="241" t="s">
        <v>263</v>
      </c>
      <c r="H6" s="241" t="s">
        <v>263</v>
      </c>
      <c r="I6" s="241" t="s">
        <v>263</v>
      </c>
      <c r="J6" s="241" t="s">
        <v>263</v>
      </c>
      <c r="K6" s="241" t="s">
        <v>263</v>
      </c>
      <c r="L6" s="241" t="s">
        <v>263</v>
      </c>
      <c r="M6" s="241" t="s">
        <v>263</v>
      </c>
      <c r="N6" s="241" t="s">
        <v>263</v>
      </c>
      <c r="O6" s="241" t="s">
        <v>263</v>
      </c>
      <c r="P6" s="241" t="s">
        <v>263</v>
      </c>
      <c r="Q6" s="241" t="s">
        <v>263</v>
      </c>
      <c r="R6" s="241" t="s">
        <v>263</v>
      </c>
      <c r="S6" s="241" t="s">
        <v>263</v>
      </c>
      <c r="T6" s="241" t="s">
        <v>263</v>
      </c>
      <c r="U6" s="241" t="s">
        <v>263</v>
      </c>
      <c r="V6" s="241" t="s">
        <v>263</v>
      </c>
      <c r="W6" s="241" t="s">
        <v>263</v>
      </c>
      <c r="X6" s="241" t="s">
        <v>263</v>
      </c>
      <c r="Y6" s="241" t="s">
        <v>263</v>
      </c>
      <c r="Z6" s="241" t="s">
        <v>263</v>
      </c>
      <c r="AA6" s="241" t="s">
        <v>263</v>
      </c>
      <c r="AB6" s="226" t="s">
        <v>290</v>
      </c>
      <c r="AC6" s="226" t="s">
        <v>291</v>
      </c>
      <c r="AD6" s="239" t="s">
        <v>280</v>
      </c>
      <c r="AE6" s="234">
        <v>2022</v>
      </c>
    </row>
    <row r="7" spans="2:31" x14ac:dyDescent="0.25">
      <c r="B7" s="110"/>
      <c r="C7" s="227"/>
      <c r="D7" s="227"/>
      <c r="E7" s="236"/>
      <c r="F7" s="236"/>
      <c r="G7" s="236"/>
      <c r="H7" s="236"/>
      <c r="I7" s="236"/>
      <c r="J7" s="236"/>
      <c r="K7" s="236"/>
      <c r="L7" s="236"/>
      <c r="M7" s="236"/>
      <c r="N7" s="236"/>
      <c r="O7" s="236"/>
      <c r="P7" s="236"/>
      <c r="Q7" s="236"/>
      <c r="R7" s="236"/>
      <c r="S7" s="236"/>
      <c r="T7" s="236"/>
      <c r="U7" s="236"/>
      <c r="V7" s="236"/>
      <c r="W7" s="236"/>
      <c r="X7" s="236"/>
      <c r="Y7" s="236"/>
      <c r="Z7" s="236"/>
      <c r="AA7" s="236"/>
      <c r="AB7" s="227"/>
      <c r="AC7" s="227"/>
      <c r="AD7" s="242"/>
      <c r="AE7" s="237"/>
    </row>
    <row r="8" spans="2:31" x14ac:dyDescent="0.25">
      <c r="B8" s="174" t="s">
        <v>253</v>
      </c>
      <c r="C8" s="193">
        <v>6114324044</v>
      </c>
      <c r="D8" s="193">
        <v>7951149546</v>
      </c>
      <c r="E8" s="194">
        <v>2434.1</v>
      </c>
      <c r="F8" s="194">
        <v>2522.5</v>
      </c>
      <c r="G8" s="194">
        <v>2580.1999999999998</v>
      </c>
      <c r="H8" s="195">
        <v>2580.1999999999998</v>
      </c>
      <c r="I8" s="195">
        <v>2625.2</v>
      </c>
      <c r="J8" s="194">
        <v>2625.2</v>
      </c>
      <c r="K8" s="194">
        <v>2654.4</v>
      </c>
      <c r="L8" s="194">
        <v>2607.4</v>
      </c>
      <c r="M8" s="194">
        <v>2598.9</v>
      </c>
      <c r="N8" s="194">
        <v>2556.6999999999998</v>
      </c>
      <c r="O8" s="194">
        <v>2628.55</v>
      </c>
      <c r="P8" s="194">
        <v>2515.6999999999998</v>
      </c>
      <c r="Q8" s="194">
        <v>2346</v>
      </c>
      <c r="R8" s="194">
        <v>2359</v>
      </c>
      <c r="S8" s="194">
        <v>2411</v>
      </c>
      <c r="T8" s="194">
        <v>2441.3000000000002</v>
      </c>
      <c r="U8" s="194">
        <v>2490.1999999999998</v>
      </c>
      <c r="V8" s="194">
        <v>2519</v>
      </c>
      <c r="W8" s="194">
        <v>2563</v>
      </c>
      <c r="X8" s="194">
        <v>2657</v>
      </c>
      <c r="Y8" s="194">
        <v>2553</v>
      </c>
      <c r="Z8" s="194">
        <v>2653</v>
      </c>
      <c r="AA8" s="194">
        <v>2545</v>
      </c>
      <c r="AB8" s="196">
        <f t="shared" ref="AB8:AB39" si="0">SUM(E8:AA8)/23</f>
        <v>2542.0239130434784</v>
      </c>
      <c r="AC8" s="197">
        <f t="shared" ref="AC8:AC42" si="1">(C8+D8)/2</f>
        <v>7032736795</v>
      </c>
      <c r="AD8" s="197">
        <v>200000</v>
      </c>
      <c r="AE8" s="198">
        <f t="shared" ref="AE8:AE42" si="2">AB8/AC8*AD8</f>
        <v>7.2291171620435385E-2</v>
      </c>
    </row>
    <row r="9" spans="2:31" x14ac:dyDescent="0.25">
      <c r="B9" s="142" t="s">
        <v>173</v>
      </c>
      <c r="C9" s="193">
        <v>36870796</v>
      </c>
      <c r="D9" s="193">
        <v>46234830</v>
      </c>
      <c r="E9" s="194">
        <v>6</v>
      </c>
      <c r="F9" s="194">
        <v>6.5</v>
      </c>
      <c r="G9" s="194">
        <v>5.4</v>
      </c>
      <c r="H9" s="195">
        <v>5.4</v>
      </c>
      <c r="I9" s="195">
        <v>6.4</v>
      </c>
      <c r="J9" s="194">
        <v>6.4</v>
      </c>
      <c r="K9" s="194">
        <v>7.2</v>
      </c>
      <c r="L9" s="194">
        <v>6.7</v>
      </c>
      <c r="M9" s="194">
        <v>6.8</v>
      </c>
      <c r="N9" s="194">
        <v>7.6</v>
      </c>
      <c r="O9" s="194">
        <v>6.7</v>
      </c>
      <c r="P9" s="194">
        <v>5.9</v>
      </c>
      <c r="Q9" s="194">
        <v>5.9</v>
      </c>
      <c r="R9" s="194">
        <v>5.7</v>
      </c>
      <c r="S9" s="194">
        <v>5.3</v>
      </c>
      <c r="T9" s="194">
        <v>6.5</v>
      </c>
      <c r="U9" s="194">
        <v>7.7</v>
      </c>
      <c r="V9" s="194">
        <v>6.2</v>
      </c>
      <c r="W9" s="194">
        <v>6.5</v>
      </c>
      <c r="X9" s="194">
        <v>7.9</v>
      </c>
      <c r="Y9" s="194">
        <v>10</v>
      </c>
      <c r="Z9" s="194">
        <v>10.199999999999999</v>
      </c>
      <c r="AA9" s="194">
        <v>7.5</v>
      </c>
      <c r="AB9" s="196">
        <f t="shared" si="0"/>
        <v>6.8</v>
      </c>
      <c r="AC9" s="197">
        <f t="shared" si="1"/>
        <v>41552813</v>
      </c>
      <c r="AD9" s="197">
        <v>200000</v>
      </c>
      <c r="AE9" s="198">
        <f t="shared" si="2"/>
        <v>3.2729432782324507E-2</v>
      </c>
    </row>
    <row r="10" spans="2:31" x14ac:dyDescent="0.25">
      <c r="B10" s="142" t="s">
        <v>154</v>
      </c>
      <c r="C10" s="193">
        <v>3069597</v>
      </c>
      <c r="D10" s="193">
        <v>2780469</v>
      </c>
      <c r="E10" s="194">
        <v>1.8</v>
      </c>
      <c r="F10" s="194">
        <v>2</v>
      </c>
      <c r="G10" s="194">
        <v>2.1</v>
      </c>
      <c r="H10" s="195">
        <v>2.1</v>
      </c>
      <c r="I10" s="195">
        <v>2.5</v>
      </c>
      <c r="J10" s="194">
        <v>2.5</v>
      </c>
      <c r="K10" s="194">
        <v>2.4</v>
      </c>
      <c r="L10" s="194">
        <v>2.35</v>
      </c>
      <c r="M10" s="194">
        <v>2.2999999999999998</v>
      </c>
      <c r="N10" s="194">
        <v>2.2999999999999998</v>
      </c>
      <c r="O10" s="194">
        <v>2.2999999999999998</v>
      </c>
      <c r="P10" s="194">
        <v>2.4</v>
      </c>
      <c r="Q10" s="194">
        <v>2.1</v>
      </c>
      <c r="R10" s="194">
        <v>2.2000000000000002</v>
      </c>
      <c r="S10" s="194">
        <v>2.2999999999999998</v>
      </c>
      <c r="T10" s="194">
        <v>2.6</v>
      </c>
      <c r="U10" s="194">
        <v>2.2000000000000002</v>
      </c>
      <c r="V10" s="194">
        <v>2.4</v>
      </c>
      <c r="W10" s="194">
        <v>1.9</v>
      </c>
      <c r="X10" s="194">
        <v>2</v>
      </c>
      <c r="Y10" s="194">
        <v>2.6</v>
      </c>
      <c r="Z10" s="194">
        <v>1.9</v>
      </c>
      <c r="AA10" s="194">
        <v>2.6</v>
      </c>
      <c r="AB10" s="196">
        <f t="shared" si="0"/>
        <v>2.2543478260869567</v>
      </c>
      <c r="AC10" s="197">
        <f t="shared" si="1"/>
        <v>2925033</v>
      </c>
      <c r="AD10" s="197">
        <v>200000</v>
      </c>
      <c r="AE10" s="198">
        <f t="shared" si="2"/>
        <v>0.15414170206537545</v>
      </c>
    </row>
    <row r="11" spans="2:31" x14ac:dyDescent="0.25">
      <c r="B11" s="142" t="s">
        <v>204</v>
      </c>
      <c r="C11" s="193">
        <v>9979610</v>
      </c>
      <c r="D11" s="193">
        <v>9208701</v>
      </c>
      <c r="E11" s="200">
        <v>0</v>
      </c>
      <c r="F11" s="200">
        <v>0</v>
      </c>
      <c r="G11" s="200">
        <v>0</v>
      </c>
      <c r="H11" s="200">
        <v>0</v>
      </c>
      <c r="I11" s="200">
        <v>0</v>
      </c>
      <c r="J11" s="200">
        <v>0</v>
      </c>
      <c r="K11" s="200">
        <v>0</v>
      </c>
      <c r="L11" s="200">
        <v>0</v>
      </c>
      <c r="M11" s="200">
        <v>0</v>
      </c>
      <c r="N11" s="200">
        <v>0</v>
      </c>
      <c r="O11" s="200">
        <v>0</v>
      </c>
      <c r="P11" s="200">
        <v>0</v>
      </c>
      <c r="Q11" s="200">
        <v>0</v>
      </c>
      <c r="R11" s="200">
        <v>0</v>
      </c>
      <c r="S11" s="194">
        <v>0</v>
      </c>
      <c r="T11" s="194">
        <v>0</v>
      </c>
      <c r="U11" s="194">
        <v>0</v>
      </c>
      <c r="V11" s="194">
        <v>0</v>
      </c>
      <c r="W11" s="194">
        <v>0</v>
      </c>
      <c r="X11" s="194">
        <v>0</v>
      </c>
      <c r="Y11" s="194">
        <v>0.3</v>
      </c>
      <c r="Z11" s="194">
        <v>5.4</v>
      </c>
      <c r="AA11" s="194">
        <v>4.4000000000000004</v>
      </c>
      <c r="AB11" s="196">
        <f t="shared" si="0"/>
        <v>0.43913043478260877</v>
      </c>
      <c r="AC11" s="197">
        <f t="shared" si="1"/>
        <v>9594155.5</v>
      </c>
      <c r="AD11" s="197">
        <v>200000</v>
      </c>
      <c r="AE11" s="198">
        <f t="shared" si="2"/>
        <v>9.1541237742625448E-3</v>
      </c>
    </row>
    <row r="12" spans="2:31" x14ac:dyDescent="0.25">
      <c r="B12" s="142" t="s">
        <v>234</v>
      </c>
      <c r="C12" s="193">
        <v>10251250</v>
      </c>
      <c r="D12" s="193">
        <v>11669446</v>
      </c>
      <c r="E12" s="194">
        <v>45.7</v>
      </c>
      <c r="F12" s="194">
        <v>44</v>
      </c>
      <c r="G12" s="194">
        <v>44.7</v>
      </c>
      <c r="H12" s="195">
        <v>44.7</v>
      </c>
      <c r="I12" s="195">
        <v>45.3</v>
      </c>
      <c r="J12" s="194">
        <v>45.3</v>
      </c>
      <c r="K12" s="194">
        <v>44.3</v>
      </c>
      <c r="L12" s="194">
        <v>46</v>
      </c>
      <c r="M12" s="194">
        <v>43.4</v>
      </c>
      <c r="N12" s="194">
        <v>45</v>
      </c>
      <c r="O12" s="194">
        <v>45.7</v>
      </c>
      <c r="P12" s="194">
        <v>45.9</v>
      </c>
      <c r="Q12" s="194">
        <v>38.5</v>
      </c>
      <c r="R12" s="194">
        <v>40.6</v>
      </c>
      <c r="S12" s="194">
        <v>32.1</v>
      </c>
      <c r="T12" s="194">
        <v>24.8</v>
      </c>
      <c r="U12" s="194">
        <v>41.3</v>
      </c>
      <c r="V12" s="194">
        <v>40</v>
      </c>
      <c r="W12" s="194">
        <v>27.3</v>
      </c>
      <c r="X12" s="194">
        <v>41.4</v>
      </c>
      <c r="Y12" s="194">
        <v>32.799999999999997</v>
      </c>
      <c r="Z12" s="194">
        <v>48</v>
      </c>
      <c r="AA12" s="194">
        <v>41.7</v>
      </c>
      <c r="AB12" s="196">
        <f t="shared" si="0"/>
        <v>41.239130434782602</v>
      </c>
      <c r="AC12" s="197">
        <f t="shared" si="1"/>
        <v>10960348</v>
      </c>
      <c r="AD12" s="197">
        <v>200000</v>
      </c>
      <c r="AE12" s="198">
        <f t="shared" si="2"/>
        <v>0.7525149828232206</v>
      </c>
    </row>
    <row r="13" spans="2:31" x14ac:dyDescent="0.25">
      <c r="B13" s="142" t="s">
        <v>148</v>
      </c>
      <c r="C13" s="193">
        <v>174790339</v>
      </c>
      <c r="D13" s="193">
        <v>215313498</v>
      </c>
      <c r="E13" s="194">
        <v>4.9000000000000004</v>
      </c>
      <c r="F13" s="194">
        <v>14.3</v>
      </c>
      <c r="G13" s="194">
        <v>13.8</v>
      </c>
      <c r="H13" s="195">
        <v>13.8</v>
      </c>
      <c r="I13" s="195">
        <v>9.9</v>
      </c>
      <c r="J13" s="194">
        <v>9.9</v>
      </c>
      <c r="K13" s="194">
        <v>13</v>
      </c>
      <c r="L13" s="194">
        <v>11.7</v>
      </c>
      <c r="M13" s="194">
        <v>14</v>
      </c>
      <c r="N13" s="194">
        <v>12.2</v>
      </c>
      <c r="O13" s="194">
        <v>13.9</v>
      </c>
      <c r="P13" s="194">
        <v>14.8</v>
      </c>
      <c r="Q13" s="194">
        <v>15.2</v>
      </c>
      <c r="R13" s="194">
        <v>13.8</v>
      </c>
      <c r="S13" s="194">
        <v>14.5</v>
      </c>
      <c r="T13" s="194">
        <v>13.9</v>
      </c>
      <c r="U13" s="194">
        <v>15.9</v>
      </c>
      <c r="V13" s="194">
        <v>15.7</v>
      </c>
      <c r="W13" s="194">
        <v>14.8</v>
      </c>
      <c r="X13" s="194">
        <v>15.2</v>
      </c>
      <c r="Y13" s="194">
        <v>13.2</v>
      </c>
      <c r="Z13" s="194">
        <v>13.9</v>
      </c>
      <c r="AA13" s="194">
        <v>13.7</v>
      </c>
      <c r="AB13" s="196">
        <f t="shared" si="0"/>
        <v>13.304347826086957</v>
      </c>
      <c r="AC13" s="197">
        <f t="shared" si="1"/>
        <v>195051918.5</v>
      </c>
      <c r="AD13" s="197">
        <v>200000</v>
      </c>
      <c r="AE13" s="198">
        <f t="shared" si="2"/>
        <v>1.3641852824007939E-2</v>
      </c>
    </row>
    <row r="14" spans="2:31" x14ac:dyDescent="0.25">
      <c r="B14" s="142" t="s">
        <v>203</v>
      </c>
      <c r="C14" s="193">
        <v>8170172</v>
      </c>
      <c r="D14" s="193">
        <v>6465097</v>
      </c>
      <c r="E14" s="194">
        <v>17.3</v>
      </c>
      <c r="F14" s="194">
        <v>18.2</v>
      </c>
      <c r="G14" s="194">
        <v>20.2</v>
      </c>
      <c r="H14" s="195">
        <v>20.2</v>
      </c>
      <c r="I14" s="195">
        <v>17.3</v>
      </c>
      <c r="J14" s="194">
        <v>17.3</v>
      </c>
      <c r="K14" s="194">
        <v>18.100000000000001</v>
      </c>
      <c r="L14" s="194">
        <v>13.7</v>
      </c>
      <c r="M14" s="194">
        <v>14.7</v>
      </c>
      <c r="N14" s="194">
        <v>14.2</v>
      </c>
      <c r="O14" s="194">
        <v>14.2</v>
      </c>
      <c r="P14" s="194">
        <v>15.3</v>
      </c>
      <c r="Q14" s="194">
        <v>14.9</v>
      </c>
      <c r="R14" s="194">
        <v>13.3</v>
      </c>
      <c r="S14" s="194">
        <v>15</v>
      </c>
      <c r="T14" s="194">
        <v>14.7</v>
      </c>
      <c r="U14" s="194">
        <v>15.8</v>
      </c>
      <c r="V14" s="194">
        <v>15.5</v>
      </c>
      <c r="W14" s="194">
        <v>15.4</v>
      </c>
      <c r="X14" s="194">
        <v>15.9</v>
      </c>
      <c r="Y14" s="194">
        <v>15.9</v>
      </c>
      <c r="Z14" s="194">
        <v>15.8</v>
      </c>
      <c r="AA14" s="194">
        <v>15.8</v>
      </c>
      <c r="AB14" s="196">
        <f t="shared" si="0"/>
        <v>16.030434782608694</v>
      </c>
      <c r="AC14" s="197">
        <f t="shared" si="1"/>
        <v>7317634.5</v>
      </c>
      <c r="AD14" s="197">
        <v>200000</v>
      </c>
      <c r="AE14" s="198">
        <f t="shared" si="2"/>
        <v>0.4381316061251404</v>
      </c>
    </row>
    <row r="15" spans="2:31" x14ac:dyDescent="0.25">
      <c r="B15" s="142" t="s">
        <v>240</v>
      </c>
      <c r="C15" s="193">
        <v>30685730</v>
      </c>
      <c r="D15" s="193">
        <v>38929902</v>
      </c>
      <c r="E15" s="194">
        <v>68.7</v>
      </c>
      <c r="F15" s="194">
        <v>72.900000000000006</v>
      </c>
      <c r="G15" s="194">
        <v>71.2</v>
      </c>
      <c r="H15" s="195">
        <v>71.2</v>
      </c>
      <c r="I15" s="195">
        <v>86.8</v>
      </c>
      <c r="J15" s="194">
        <v>86.8</v>
      </c>
      <c r="K15" s="194">
        <v>92.4</v>
      </c>
      <c r="L15" s="194">
        <v>88.2</v>
      </c>
      <c r="M15" s="194">
        <v>88.6</v>
      </c>
      <c r="N15" s="194">
        <v>85.3</v>
      </c>
      <c r="O15" s="194">
        <v>85.5</v>
      </c>
      <c r="P15" s="194">
        <v>88.3</v>
      </c>
      <c r="Q15" s="194">
        <v>89.1</v>
      </c>
      <c r="R15" s="194">
        <v>94.3</v>
      </c>
      <c r="S15" s="194">
        <v>98.6</v>
      </c>
      <c r="T15" s="194">
        <v>95.6</v>
      </c>
      <c r="U15" s="194">
        <v>97.4</v>
      </c>
      <c r="V15" s="194">
        <v>96</v>
      </c>
      <c r="W15" s="194">
        <v>94.5</v>
      </c>
      <c r="X15" s="194">
        <v>94.9</v>
      </c>
      <c r="Y15" s="194">
        <v>92.2</v>
      </c>
      <c r="Z15" s="194">
        <v>86.8</v>
      </c>
      <c r="AA15" s="194">
        <v>81.7</v>
      </c>
      <c r="AB15" s="196">
        <f t="shared" si="0"/>
        <v>87.260869565217391</v>
      </c>
      <c r="AC15" s="197">
        <f t="shared" si="1"/>
        <v>34807816</v>
      </c>
      <c r="AD15" s="197">
        <v>200000</v>
      </c>
      <c r="AE15" s="198">
        <f t="shared" si="2"/>
        <v>0.50138664008806177</v>
      </c>
    </row>
    <row r="16" spans="2:31" x14ac:dyDescent="0.25">
      <c r="B16" s="142" t="s">
        <v>159</v>
      </c>
      <c r="C16" s="193">
        <v>1262645000</v>
      </c>
      <c r="D16" s="193">
        <v>1412175000</v>
      </c>
      <c r="E16" s="194">
        <v>16</v>
      </c>
      <c r="F16" s="194">
        <v>16.7</v>
      </c>
      <c r="G16" s="194">
        <v>23.5</v>
      </c>
      <c r="H16" s="195">
        <v>23.5</v>
      </c>
      <c r="I16" s="195">
        <v>50.3</v>
      </c>
      <c r="J16" s="194">
        <v>50.3</v>
      </c>
      <c r="K16" s="194">
        <v>51.8</v>
      </c>
      <c r="L16" s="194">
        <v>59.3</v>
      </c>
      <c r="M16" s="194">
        <v>65.3</v>
      </c>
      <c r="N16" s="194">
        <v>65.7</v>
      </c>
      <c r="O16" s="194">
        <v>71</v>
      </c>
      <c r="P16" s="194">
        <v>82.6</v>
      </c>
      <c r="Q16" s="194">
        <v>92.7</v>
      </c>
      <c r="R16" s="194">
        <v>104.8</v>
      </c>
      <c r="S16" s="194">
        <v>123.8</v>
      </c>
      <c r="T16" s="194">
        <v>161.19999999999999</v>
      </c>
      <c r="U16" s="194">
        <v>210.5</v>
      </c>
      <c r="V16" s="194">
        <v>247.5</v>
      </c>
      <c r="W16" s="194">
        <v>277.10000000000002</v>
      </c>
      <c r="X16" s="194">
        <v>330.1</v>
      </c>
      <c r="Y16" s="194">
        <v>344.7</v>
      </c>
      <c r="Z16" s="194">
        <v>383.2</v>
      </c>
      <c r="AA16" s="194">
        <v>395.4</v>
      </c>
      <c r="AB16" s="196">
        <f t="shared" si="0"/>
        <v>141.17391304347825</v>
      </c>
      <c r="AC16" s="197">
        <f t="shared" si="1"/>
        <v>1337410000</v>
      </c>
      <c r="AD16" s="197">
        <v>200000</v>
      </c>
      <c r="AE16" s="198">
        <f t="shared" si="2"/>
        <v>2.1111538427778805E-2</v>
      </c>
    </row>
    <row r="17" spans="2:31" x14ac:dyDescent="0.25">
      <c r="B17" s="142" t="s">
        <v>237</v>
      </c>
      <c r="C17" s="193">
        <v>10255063</v>
      </c>
      <c r="D17" s="193">
        <v>10526073</v>
      </c>
      <c r="E17" s="194">
        <v>12.9</v>
      </c>
      <c r="F17" s="194">
        <v>16.2</v>
      </c>
      <c r="G17" s="194">
        <v>18.7</v>
      </c>
      <c r="H17" s="195">
        <v>18.7</v>
      </c>
      <c r="I17" s="195">
        <v>23.3</v>
      </c>
      <c r="J17" s="194">
        <v>23.3</v>
      </c>
      <c r="K17" s="194">
        <v>24.5</v>
      </c>
      <c r="L17" s="194">
        <v>24.6</v>
      </c>
      <c r="M17" s="194">
        <v>25</v>
      </c>
      <c r="N17" s="194">
        <v>25.7</v>
      </c>
      <c r="O17" s="194">
        <v>26.4</v>
      </c>
      <c r="P17" s="194">
        <v>26.7</v>
      </c>
      <c r="Q17" s="194">
        <v>28.6</v>
      </c>
      <c r="R17" s="194">
        <v>29</v>
      </c>
      <c r="S17" s="194">
        <v>28.6</v>
      </c>
      <c r="T17" s="194">
        <v>25.3</v>
      </c>
      <c r="U17" s="194">
        <v>22.7</v>
      </c>
      <c r="V17" s="194">
        <v>26.8</v>
      </c>
      <c r="W17" s="194">
        <v>28.3</v>
      </c>
      <c r="X17" s="194">
        <v>28.6</v>
      </c>
      <c r="Y17" s="194">
        <v>28.4</v>
      </c>
      <c r="Z17" s="194">
        <v>29</v>
      </c>
      <c r="AA17" s="194">
        <v>29.3</v>
      </c>
      <c r="AB17" s="196">
        <f t="shared" si="0"/>
        <v>24.808695652173913</v>
      </c>
      <c r="AC17" s="197">
        <f t="shared" si="1"/>
        <v>10390568</v>
      </c>
      <c r="AD17" s="197">
        <v>200000</v>
      </c>
      <c r="AE17" s="198">
        <f t="shared" si="2"/>
        <v>0.47752337797459993</v>
      </c>
    </row>
    <row r="18" spans="2:31" x14ac:dyDescent="0.25">
      <c r="B18" s="142" t="s">
        <v>232</v>
      </c>
      <c r="C18" s="193">
        <v>5176209</v>
      </c>
      <c r="D18" s="193">
        <v>5556880</v>
      </c>
      <c r="E18" s="194">
        <v>21.3</v>
      </c>
      <c r="F18" s="194">
        <v>21.7</v>
      </c>
      <c r="G18" s="194">
        <v>21.4</v>
      </c>
      <c r="H18" s="195">
        <v>21.4</v>
      </c>
      <c r="I18" s="195">
        <v>22.3</v>
      </c>
      <c r="J18" s="194">
        <v>22.3</v>
      </c>
      <c r="K18" s="194">
        <v>22</v>
      </c>
      <c r="L18" s="194">
        <v>22.5</v>
      </c>
      <c r="M18" s="194">
        <v>22</v>
      </c>
      <c r="N18" s="194">
        <v>22.6</v>
      </c>
      <c r="O18" s="194">
        <v>21.9</v>
      </c>
      <c r="P18" s="194">
        <v>22.3</v>
      </c>
      <c r="Q18" s="194">
        <v>22.1</v>
      </c>
      <c r="R18" s="194">
        <v>22.7</v>
      </c>
      <c r="S18" s="194">
        <v>22.6</v>
      </c>
      <c r="T18" s="194">
        <v>22.3</v>
      </c>
      <c r="U18" s="194">
        <v>22.3</v>
      </c>
      <c r="V18" s="194">
        <v>21.6</v>
      </c>
      <c r="W18" s="194">
        <v>21.9</v>
      </c>
      <c r="X18" s="194">
        <v>22.9</v>
      </c>
      <c r="Y18" s="194">
        <v>22.4</v>
      </c>
      <c r="Z18" s="194">
        <v>22.6</v>
      </c>
      <c r="AA18" s="194">
        <v>24.2</v>
      </c>
      <c r="AB18" s="196">
        <f t="shared" si="0"/>
        <v>22.230434782608697</v>
      </c>
      <c r="AC18" s="197">
        <f t="shared" si="1"/>
        <v>5366544.5</v>
      </c>
      <c r="AD18" s="197">
        <v>200000</v>
      </c>
      <c r="AE18" s="198">
        <f t="shared" si="2"/>
        <v>0.82848226759728516</v>
      </c>
    </row>
    <row r="19" spans="2:31" x14ac:dyDescent="0.25">
      <c r="B19" s="142" t="s">
        <v>201</v>
      </c>
      <c r="C19" s="193">
        <v>60912500</v>
      </c>
      <c r="D19" s="193">
        <v>67935660</v>
      </c>
      <c r="E19" s="194">
        <v>394.4</v>
      </c>
      <c r="F19" s="194">
        <v>400.9</v>
      </c>
      <c r="G19" s="194">
        <v>415.5</v>
      </c>
      <c r="H19" s="195">
        <v>415.5</v>
      </c>
      <c r="I19" s="195">
        <v>430.9</v>
      </c>
      <c r="J19" s="194">
        <v>430.9</v>
      </c>
      <c r="K19" s="194">
        <v>428.7</v>
      </c>
      <c r="L19" s="194">
        <v>420.1</v>
      </c>
      <c r="M19" s="194">
        <v>418.3</v>
      </c>
      <c r="N19" s="194">
        <v>391.7</v>
      </c>
      <c r="O19" s="194">
        <v>410.1</v>
      </c>
      <c r="P19" s="194">
        <v>423.5</v>
      </c>
      <c r="Q19" s="194">
        <v>407.4</v>
      </c>
      <c r="R19" s="194">
        <v>405.9</v>
      </c>
      <c r="S19" s="194">
        <v>418</v>
      </c>
      <c r="T19" s="194">
        <v>419</v>
      </c>
      <c r="U19" s="194">
        <v>384</v>
      </c>
      <c r="V19" s="194">
        <v>379.1</v>
      </c>
      <c r="W19" s="194">
        <v>395.9</v>
      </c>
      <c r="X19" s="194">
        <v>382.4</v>
      </c>
      <c r="Y19" s="194">
        <v>338.7</v>
      </c>
      <c r="Z19" s="194">
        <v>363.4</v>
      </c>
      <c r="AA19" s="194">
        <v>282.10000000000002</v>
      </c>
      <c r="AB19" s="196">
        <f t="shared" si="0"/>
        <v>398.10434782608695</v>
      </c>
      <c r="AC19" s="197">
        <f t="shared" si="1"/>
        <v>64424080</v>
      </c>
      <c r="AD19" s="197">
        <v>200000</v>
      </c>
      <c r="AE19" s="198">
        <f t="shared" si="2"/>
        <v>1.2358867921003667</v>
      </c>
    </row>
    <row r="20" spans="2:31" x14ac:dyDescent="0.25">
      <c r="B20" s="142" t="s">
        <v>231</v>
      </c>
      <c r="C20" s="193">
        <v>82211508</v>
      </c>
      <c r="D20" s="193">
        <v>84079811</v>
      </c>
      <c r="E20" s="194">
        <v>161.19999999999999</v>
      </c>
      <c r="F20" s="194">
        <v>162.6</v>
      </c>
      <c r="G20" s="194">
        <v>163.30000000000001</v>
      </c>
      <c r="H20" s="195">
        <v>163.30000000000001</v>
      </c>
      <c r="I20" s="195">
        <v>154.6</v>
      </c>
      <c r="J20" s="194">
        <v>154.6</v>
      </c>
      <c r="K20" s="194">
        <v>158.69999999999999</v>
      </c>
      <c r="L20" s="194">
        <v>133.19999999999999</v>
      </c>
      <c r="M20" s="194">
        <v>140.9</v>
      </c>
      <c r="N20" s="194">
        <v>127.7</v>
      </c>
      <c r="O20" s="194">
        <v>133</v>
      </c>
      <c r="P20" s="194">
        <v>102.3</v>
      </c>
      <c r="Q20" s="194">
        <v>94.1</v>
      </c>
      <c r="R20" s="194">
        <v>92.1</v>
      </c>
      <c r="S20" s="194">
        <v>91.8</v>
      </c>
      <c r="T20" s="194">
        <v>86.8</v>
      </c>
      <c r="U20" s="194">
        <v>80.099999999999994</v>
      </c>
      <c r="V20" s="194">
        <v>72.2</v>
      </c>
      <c r="W20" s="194">
        <v>71.900000000000006</v>
      </c>
      <c r="X20" s="194">
        <v>71.900000000000006</v>
      </c>
      <c r="Y20" s="194">
        <v>60.9</v>
      </c>
      <c r="Z20" s="194">
        <v>65.400000000000006</v>
      </c>
      <c r="AA20" s="194">
        <v>31.9</v>
      </c>
      <c r="AB20" s="196">
        <f t="shared" si="0"/>
        <v>111.93478260869566</v>
      </c>
      <c r="AC20" s="197">
        <f t="shared" si="1"/>
        <v>83145659.5</v>
      </c>
      <c r="AD20" s="197">
        <v>200000</v>
      </c>
      <c r="AE20" s="198">
        <f t="shared" si="2"/>
        <v>0.26924985208324831</v>
      </c>
    </row>
    <row r="21" spans="2:31" x14ac:dyDescent="0.25">
      <c r="B21" s="142" t="s">
        <v>195</v>
      </c>
      <c r="C21" s="193">
        <v>10210971</v>
      </c>
      <c r="D21" s="193">
        <v>9683505</v>
      </c>
      <c r="E21" s="194">
        <v>13.5</v>
      </c>
      <c r="F21" s="194">
        <v>13.4</v>
      </c>
      <c r="G21" s="194">
        <v>12.8</v>
      </c>
      <c r="H21" s="195">
        <v>12.8</v>
      </c>
      <c r="I21" s="195">
        <v>13</v>
      </c>
      <c r="J21" s="194">
        <v>13</v>
      </c>
      <c r="K21" s="194">
        <v>12.5</v>
      </c>
      <c r="L21" s="194">
        <v>13.9</v>
      </c>
      <c r="M21" s="194">
        <v>14</v>
      </c>
      <c r="N21" s="194">
        <v>14.3</v>
      </c>
      <c r="O21" s="194">
        <v>14.7</v>
      </c>
      <c r="P21" s="194">
        <v>14.7</v>
      </c>
      <c r="Q21" s="194">
        <v>14.8</v>
      </c>
      <c r="R21" s="194">
        <v>14.5</v>
      </c>
      <c r="S21" s="194">
        <v>14.8</v>
      </c>
      <c r="T21" s="194">
        <v>15</v>
      </c>
      <c r="U21" s="194">
        <v>15.2</v>
      </c>
      <c r="V21" s="194">
        <v>15.2</v>
      </c>
      <c r="W21" s="194">
        <v>14.9</v>
      </c>
      <c r="X21" s="194">
        <v>15.4</v>
      </c>
      <c r="Y21" s="194">
        <v>15.2</v>
      </c>
      <c r="Z21" s="194">
        <v>15.1</v>
      </c>
      <c r="AA21" s="194">
        <v>15</v>
      </c>
      <c r="AB21" s="196">
        <f t="shared" si="0"/>
        <v>14.247826086956522</v>
      </c>
      <c r="AC21" s="197">
        <f t="shared" si="1"/>
        <v>9947238</v>
      </c>
      <c r="AD21" s="197">
        <v>200000</v>
      </c>
      <c r="AE21" s="198">
        <f t="shared" si="2"/>
        <v>0.28646798411692814</v>
      </c>
    </row>
    <row r="22" spans="2:31" x14ac:dyDescent="0.25">
      <c r="B22" s="142" t="s">
        <v>121</v>
      </c>
      <c r="C22" s="193">
        <v>1056575548</v>
      </c>
      <c r="D22" s="193">
        <v>1417173173</v>
      </c>
      <c r="E22" s="194">
        <v>14.1</v>
      </c>
      <c r="F22" s="194">
        <v>18.2</v>
      </c>
      <c r="G22" s="194">
        <v>17.8</v>
      </c>
      <c r="H22" s="195">
        <v>17.8</v>
      </c>
      <c r="I22" s="195">
        <v>15.7</v>
      </c>
      <c r="J22" s="194">
        <v>15.7</v>
      </c>
      <c r="K22" s="194">
        <v>15.6</v>
      </c>
      <c r="L22" s="194">
        <v>15.8</v>
      </c>
      <c r="M22" s="194">
        <v>13.2</v>
      </c>
      <c r="N22" s="194">
        <v>14.8</v>
      </c>
      <c r="O22" s="194">
        <v>20.5</v>
      </c>
      <c r="P22" s="194">
        <v>28.9</v>
      </c>
      <c r="Q22" s="194">
        <v>29.7</v>
      </c>
      <c r="R22" s="194">
        <v>30</v>
      </c>
      <c r="S22" s="194">
        <v>33.200000000000003</v>
      </c>
      <c r="T22" s="194">
        <v>34.6</v>
      </c>
      <c r="U22" s="194">
        <v>35</v>
      </c>
      <c r="V22" s="194">
        <v>34.9</v>
      </c>
      <c r="W22" s="194">
        <v>35.4</v>
      </c>
      <c r="X22" s="194">
        <v>40.700000000000003</v>
      </c>
      <c r="Y22" s="194">
        <v>40.4</v>
      </c>
      <c r="Z22" s="194">
        <v>39.799999999999997</v>
      </c>
      <c r="AA22" s="194">
        <v>42</v>
      </c>
      <c r="AB22" s="196">
        <f t="shared" si="0"/>
        <v>26.252173913043471</v>
      </c>
      <c r="AC22" s="197">
        <f t="shared" si="1"/>
        <v>1236874360.5</v>
      </c>
      <c r="AD22" s="197">
        <v>200000</v>
      </c>
      <c r="AE22" s="198">
        <f t="shared" si="2"/>
        <v>4.2449216753803788E-3</v>
      </c>
    </row>
    <row r="23" spans="2:31" x14ac:dyDescent="0.25">
      <c r="B23" s="142" t="s">
        <v>179</v>
      </c>
      <c r="C23" s="193">
        <v>65623397</v>
      </c>
      <c r="D23" s="193">
        <v>88550570</v>
      </c>
      <c r="E23" s="200">
        <v>0</v>
      </c>
      <c r="F23" s="200">
        <v>0</v>
      </c>
      <c r="G23" s="200">
        <v>0</v>
      </c>
      <c r="H23" s="200">
        <v>0</v>
      </c>
      <c r="I23" s="200">
        <v>0</v>
      </c>
      <c r="J23" s="200">
        <v>0</v>
      </c>
      <c r="K23" s="200">
        <v>0</v>
      </c>
      <c r="L23" s="200">
        <v>0</v>
      </c>
      <c r="M23" s="200">
        <v>0</v>
      </c>
      <c r="N23" s="200">
        <v>0</v>
      </c>
      <c r="O23" s="200">
        <v>0</v>
      </c>
      <c r="P23" s="200">
        <v>0</v>
      </c>
      <c r="Q23" s="200">
        <v>0</v>
      </c>
      <c r="R23" s="200">
        <v>0</v>
      </c>
      <c r="S23" s="194">
        <v>3.7</v>
      </c>
      <c r="T23" s="194">
        <v>3.2</v>
      </c>
      <c r="U23" s="194">
        <v>5.9</v>
      </c>
      <c r="V23" s="194">
        <v>6.4</v>
      </c>
      <c r="W23" s="194">
        <v>6.3</v>
      </c>
      <c r="X23" s="194">
        <v>5.9</v>
      </c>
      <c r="Y23" s="194">
        <v>5.8</v>
      </c>
      <c r="Z23" s="194">
        <v>3.2</v>
      </c>
      <c r="AA23" s="194">
        <v>6</v>
      </c>
      <c r="AB23" s="196">
        <f t="shared" si="0"/>
        <v>2.0173913043478264</v>
      </c>
      <c r="AC23" s="197">
        <f t="shared" si="1"/>
        <v>77086983.5</v>
      </c>
      <c r="AD23" s="197">
        <v>200000</v>
      </c>
      <c r="AE23" s="198">
        <f t="shared" si="2"/>
        <v>5.2340647220884612E-3</v>
      </c>
    </row>
    <row r="24" spans="2:31" x14ac:dyDescent="0.25">
      <c r="B24" s="142" t="s">
        <v>222</v>
      </c>
      <c r="C24" s="193">
        <v>126843000</v>
      </c>
      <c r="D24" s="193">
        <v>125124989</v>
      </c>
      <c r="E24" s="194">
        <v>293.8</v>
      </c>
      <c r="F24" s="194">
        <v>309</v>
      </c>
      <c r="G24" s="194">
        <v>313.8</v>
      </c>
      <c r="H24" s="195">
        <v>313.8</v>
      </c>
      <c r="I24" s="195">
        <v>280.7</v>
      </c>
      <c r="J24" s="194">
        <v>280.7</v>
      </c>
      <c r="K24" s="194">
        <v>291.5</v>
      </c>
      <c r="L24" s="194">
        <v>267</v>
      </c>
      <c r="M24" s="194">
        <v>240.5</v>
      </c>
      <c r="N24" s="194">
        <v>263.10000000000002</v>
      </c>
      <c r="O24" s="194">
        <v>280.3</v>
      </c>
      <c r="P24" s="194">
        <v>156.19999999999999</v>
      </c>
      <c r="Q24" s="194">
        <v>17.2</v>
      </c>
      <c r="R24" s="194">
        <v>13.9</v>
      </c>
      <c r="S24" s="194">
        <v>0</v>
      </c>
      <c r="T24" s="194">
        <v>4.3</v>
      </c>
      <c r="U24" s="194">
        <v>17.5</v>
      </c>
      <c r="V24" s="194">
        <v>29.1</v>
      </c>
      <c r="W24" s="194">
        <v>49.3</v>
      </c>
      <c r="X24" s="194">
        <v>65.7</v>
      </c>
      <c r="Y24" s="194">
        <v>43</v>
      </c>
      <c r="Z24" s="194">
        <v>61.3</v>
      </c>
      <c r="AA24" s="194">
        <v>51.9</v>
      </c>
      <c r="AB24" s="196">
        <f t="shared" si="0"/>
        <v>158.41739130434783</v>
      </c>
      <c r="AC24" s="197">
        <f t="shared" si="1"/>
        <v>125983994.5</v>
      </c>
      <c r="AD24" s="197">
        <v>200000</v>
      </c>
      <c r="AE24" s="198">
        <f t="shared" si="2"/>
        <v>0.25148812265092585</v>
      </c>
    </row>
    <row r="25" spans="2:31" x14ac:dyDescent="0.25">
      <c r="B25" s="142" t="s">
        <v>164</v>
      </c>
      <c r="C25" s="193">
        <v>5122495</v>
      </c>
      <c r="D25" s="193">
        <v>11285869</v>
      </c>
      <c r="E25" s="200">
        <v>0</v>
      </c>
      <c r="F25" s="200">
        <v>0</v>
      </c>
      <c r="G25" s="200">
        <v>0</v>
      </c>
      <c r="H25" s="200">
        <v>0</v>
      </c>
      <c r="I25" s="200">
        <v>0</v>
      </c>
      <c r="J25" s="200">
        <v>0</v>
      </c>
      <c r="K25" s="200">
        <v>0</v>
      </c>
      <c r="L25" s="200">
        <v>0</v>
      </c>
      <c r="M25" s="200">
        <v>0</v>
      </c>
      <c r="N25" s="200">
        <v>0</v>
      </c>
      <c r="O25" s="200">
        <v>0</v>
      </c>
      <c r="P25" s="200">
        <v>0</v>
      </c>
      <c r="Q25" s="200">
        <v>0</v>
      </c>
      <c r="R25" s="200">
        <v>0</v>
      </c>
      <c r="S25" s="194">
        <v>0</v>
      </c>
      <c r="T25" s="194">
        <v>0</v>
      </c>
      <c r="U25" s="194">
        <v>0</v>
      </c>
      <c r="V25" s="194">
        <v>0</v>
      </c>
      <c r="W25" s="194">
        <v>0</v>
      </c>
      <c r="X25" s="194">
        <v>0</v>
      </c>
      <c r="Y25" s="194">
        <v>0</v>
      </c>
      <c r="Z25" s="194"/>
      <c r="AA25" s="194"/>
      <c r="AB25" s="196">
        <f t="shared" si="0"/>
        <v>0</v>
      </c>
      <c r="AC25" s="197">
        <f t="shared" si="1"/>
        <v>8204182</v>
      </c>
      <c r="AD25" s="197">
        <v>200000</v>
      </c>
      <c r="AE25" s="198">
        <f t="shared" si="2"/>
        <v>0</v>
      </c>
    </row>
    <row r="26" spans="2:31" x14ac:dyDescent="0.25">
      <c r="B26" s="142" t="s">
        <v>235</v>
      </c>
      <c r="C26" s="193">
        <v>14883626</v>
      </c>
      <c r="D26" s="193">
        <v>19621972</v>
      </c>
      <c r="E26" s="200">
        <v>0</v>
      </c>
      <c r="F26" s="200">
        <v>0</v>
      </c>
      <c r="G26" s="200">
        <v>0</v>
      </c>
      <c r="H26" s="200">
        <v>0</v>
      </c>
      <c r="I26" s="200">
        <v>0</v>
      </c>
      <c r="J26" s="200">
        <v>0</v>
      </c>
      <c r="K26" s="200">
        <v>0</v>
      </c>
      <c r="L26" s="200">
        <v>0</v>
      </c>
      <c r="M26" s="200">
        <v>0</v>
      </c>
      <c r="N26" s="200">
        <v>0</v>
      </c>
      <c r="O26" s="200">
        <v>0</v>
      </c>
      <c r="P26" s="200">
        <v>0</v>
      </c>
      <c r="Q26" s="200">
        <v>0</v>
      </c>
      <c r="R26" s="200">
        <v>0</v>
      </c>
      <c r="S26" s="194">
        <v>0</v>
      </c>
      <c r="T26" s="194">
        <v>0</v>
      </c>
      <c r="U26" s="194">
        <v>0</v>
      </c>
      <c r="V26" s="194">
        <v>0</v>
      </c>
      <c r="W26" s="194">
        <v>0</v>
      </c>
      <c r="X26" s="194">
        <v>0</v>
      </c>
      <c r="Y26" s="194">
        <v>0</v>
      </c>
      <c r="Z26" s="194"/>
      <c r="AA26" s="194"/>
      <c r="AB26" s="196">
        <f t="shared" si="0"/>
        <v>0</v>
      </c>
      <c r="AC26" s="197">
        <f t="shared" si="1"/>
        <v>17252799</v>
      </c>
      <c r="AD26" s="197">
        <v>200000</v>
      </c>
      <c r="AE26" s="198">
        <f t="shared" si="2"/>
        <v>0</v>
      </c>
    </row>
    <row r="27" spans="2:31" x14ac:dyDescent="0.25">
      <c r="B27" s="142" t="s">
        <v>192</v>
      </c>
      <c r="C27" s="193">
        <v>3499536</v>
      </c>
      <c r="D27" s="193">
        <v>2833000</v>
      </c>
      <c r="E27" s="194">
        <v>8.4</v>
      </c>
      <c r="F27" s="194">
        <v>11.4</v>
      </c>
      <c r="G27" s="194">
        <v>12.9</v>
      </c>
      <c r="H27" s="195">
        <v>12.9</v>
      </c>
      <c r="I27" s="195">
        <v>10.3</v>
      </c>
      <c r="J27" s="194">
        <v>10.3</v>
      </c>
      <c r="K27" s="194">
        <v>8</v>
      </c>
      <c r="L27" s="194">
        <v>9.1</v>
      </c>
      <c r="M27" s="194">
        <v>9.1</v>
      </c>
      <c r="N27" s="194">
        <v>10</v>
      </c>
      <c r="O27" s="194">
        <v>0</v>
      </c>
      <c r="P27" s="194">
        <v>0</v>
      </c>
      <c r="Q27" s="194">
        <v>0</v>
      </c>
      <c r="R27" s="194">
        <v>0</v>
      </c>
      <c r="S27" s="194">
        <v>0</v>
      </c>
      <c r="T27" s="194">
        <v>0</v>
      </c>
      <c r="U27" s="194">
        <v>0</v>
      </c>
      <c r="V27" s="194">
        <v>0</v>
      </c>
      <c r="W27" s="194">
        <v>0</v>
      </c>
      <c r="X27" s="194">
        <v>0</v>
      </c>
      <c r="Y27" s="194">
        <v>0</v>
      </c>
      <c r="Z27" s="194"/>
      <c r="AA27" s="194"/>
      <c r="AB27" s="196">
        <f t="shared" si="0"/>
        <v>4.4521739130434783</v>
      </c>
      <c r="AC27" s="197">
        <f t="shared" si="1"/>
        <v>3166268</v>
      </c>
      <c r="AD27" s="197">
        <v>200000</v>
      </c>
      <c r="AE27" s="198">
        <f t="shared" si="2"/>
        <v>0.28122533613980111</v>
      </c>
    </row>
    <row r="28" spans="2:31" x14ac:dyDescent="0.25">
      <c r="B28" s="142" t="s">
        <v>171</v>
      </c>
      <c r="C28" s="193">
        <v>98899845</v>
      </c>
      <c r="D28" s="193">
        <v>127504125</v>
      </c>
      <c r="E28" s="194">
        <v>7.8</v>
      </c>
      <c r="F28" s="194">
        <v>8.3000000000000007</v>
      </c>
      <c r="G28" s="194">
        <v>9.4</v>
      </c>
      <c r="H28" s="195">
        <v>9.4</v>
      </c>
      <c r="I28" s="195">
        <v>10.8</v>
      </c>
      <c r="J28" s="194">
        <v>10.8</v>
      </c>
      <c r="K28" s="194">
        <v>10.4</v>
      </c>
      <c r="L28" s="194">
        <v>9.9499999999999993</v>
      </c>
      <c r="M28" s="194">
        <v>9.4</v>
      </c>
      <c r="N28" s="194">
        <v>10.1</v>
      </c>
      <c r="O28" s="194">
        <v>5.6</v>
      </c>
      <c r="P28" s="194">
        <v>9.3000000000000007</v>
      </c>
      <c r="Q28" s="194">
        <v>8.4</v>
      </c>
      <c r="R28" s="194">
        <v>11.4</v>
      </c>
      <c r="S28" s="194">
        <v>9.3000000000000007</v>
      </c>
      <c r="T28" s="194">
        <v>11.2</v>
      </c>
      <c r="U28" s="194">
        <v>10.3</v>
      </c>
      <c r="V28" s="194">
        <v>10.6</v>
      </c>
      <c r="W28" s="194">
        <v>13.2</v>
      </c>
      <c r="X28" s="194">
        <v>10.9</v>
      </c>
      <c r="Y28" s="194">
        <v>10.9</v>
      </c>
      <c r="Z28" s="194">
        <v>11.6</v>
      </c>
      <c r="AA28" s="194">
        <v>10.5</v>
      </c>
      <c r="AB28" s="196">
        <f t="shared" si="0"/>
        <v>9.9804347826086968</v>
      </c>
      <c r="AC28" s="197">
        <f t="shared" si="1"/>
        <v>113201985</v>
      </c>
      <c r="AD28" s="197">
        <v>200000</v>
      </c>
      <c r="AE28" s="198">
        <f t="shared" si="2"/>
        <v>1.7632967801065848E-2</v>
      </c>
    </row>
    <row r="29" spans="2:31" x14ac:dyDescent="0.25">
      <c r="B29" s="142" t="s">
        <v>227</v>
      </c>
      <c r="C29" s="193">
        <v>15925513</v>
      </c>
      <c r="D29" s="193">
        <v>17703090</v>
      </c>
      <c r="E29" s="194">
        <v>3.7</v>
      </c>
      <c r="F29" s="194">
        <v>3.8</v>
      </c>
      <c r="G29" s="194">
        <v>3.7</v>
      </c>
      <c r="H29" s="195">
        <v>3.7</v>
      </c>
      <c r="I29" s="195">
        <v>3.8</v>
      </c>
      <c r="J29" s="194">
        <v>3.8</v>
      </c>
      <c r="K29" s="194">
        <v>3.3</v>
      </c>
      <c r="L29" s="194">
        <v>4</v>
      </c>
      <c r="M29" s="194">
        <v>3.9</v>
      </c>
      <c r="N29" s="194">
        <v>4</v>
      </c>
      <c r="O29" s="194">
        <v>3.75</v>
      </c>
      <c r="P29" s="194">
        <v>3.9</v>
      </c>
      <c r="Q29" s="194">
        <v>3.7</v>
      </c>
      <c r="R29" s="194">
        <v>2.7</v>
      </c>
      <c r="S29" s="194">
        <v>3.9</v>
      </c>
      <c r="T29" s="194">
        <v>3.9</v>
      </c>
      <c r="U29" s="194">
        <v>3.8</v>
      </c>
      <c r="V29" s="194">
        <v>3.3</v>
      </c>
      <c r="W29" s="194">
        <v>3.3</v>
      </c>
      <c r="X29" s="194">
        <v>3.7</v>
      </c>
      <c r="Y29" s="194">
        <v>3.9</v>
      </c>
      <c r="Z29" s="194">
        <v>3.6</v>
      </c>
      <c r="AA29" s="194">
        <v>3.9</v>
      </c>
      <c r="AB29" s="196">
        <f t="shared" si="0"/>
        <v>3.697826086956522</v>
      </c>
      <c r="AC29" s="197">
        <f t="shared" si="1"/>
        <v>16814301.5</v>
      </c>
      <c r="AD29" s="197">
        <v>200000</v>
      </c>
      <c r="AE29" s="198">
        <f t="shared" si="2"/>
        <v>4.3984296189247256E-2</v>
      </c>
    </row>
    <row r="30" spans="2:31" x14ac:dyDescent="0.25">
      <c r="B30" s="142" t="s">
        <v>117</v>
      </c>
      <c r="C30" s="193">
        <v>142343583</v>
      </c>
      <c r="D30" s="193">
        <v>235824862</v>
      </c>
      <c r="E30" s="194">
        <v>0.4</v>
      </c>
      <c r="F30" s="194">
        <v>2</v>
      </c>
      <c r="G30" s="194">
        <v>2</v>
      </c>
      <c r="H30" s="195">
        <v>2</v>
      </c>
      <c r="I30" s="195">
        <v>1.9</v>
      </c>
      <c r="J30" s="194">
        <v>1.9</v>
      </c>
      <c r="K30" s="194">
        <v>2.6</v>
      </c>
      <c r="L30" s="194">
        <v>2.2999999999999998</v>
      </c>
      <c r="M30" s="194">
        <v>1.7</v>
      </c>
      <c r="N30" s="194">
        <v>2.6</v>
      </c>
      <c r="O30" s="194">
        <v>2.6</v>
      </c>
      <c r="P30" s="194">
        <v>3.8</v>
      </c>
      <c r="Q30" s="194">
        <v>5.3</v>
      </c>
      <c r="R30" s="194">
        <v>4.4000000000000004</v>
      </c>
      <c r="S30" s="194">
        <v>4.5999999999999996</v>
      </c>
      <c r="T30" s="194">
        <v>4.3</v>
      </c>
      <c r="U30" s="194">
        <v>5.0999999999999996</v>
      </c>
      <c r="V30" s="194">
        <v>7.9</v>
      </c>
      <c r="W30" s="194">
        <v>9.3000000000000007</v>
      </c>
      <c r="X30" s="194">
        <v>9.1</v>
      </c>
      <c r="Y30" s="194">
        <v>9.6</v>
      </c>
      <c r="Z30" s="194">
        <v>15.8</v>
      </c>
      <c r="AA30" s="194">
        <v>22.2</v>
      </c>
      <c r="AB30" s="196">
        <f t="shared" si="0"/>
        <v>5.3652173913043475</v>
      </c>
      <c r="AC30" s="197">
        <f t="shared" si="1"/>
        <v>189084222.5</v>
      </c>
      <c r="AD30" s="197">
        <v>200000</v>
      </c>
      <c r="AE30" s="198">
        <f t="shared" si="2"/>
        <v>5.6749498402008103E-3</v>
      </c>
    </row>
    <row r="31" spans="2:31" x14ac:dyDescent="0.25">
      <c r="B31" s="142" t="s">
        <v>193</v>
      </c>
      <c r="C31" s="193">
        <v>22442971</v>
      </c>
      <c r="D31" s="193">
        <v>18956666</v>
      </c>
      <c r="E31" s="194">
        <v>5.2</v>
      </c>
      <c r="F31" s="194">
        <v>5</v>
      </c>
      <c r="G31" s="194">
        <v>5.0999999999999996</v>
      </c>
      <c r="H31" s="195">
        <v>5.0999999999999996</v>
      </c>
      <c r="I31" s="195">
        <v>5.0999999999999996</v>
      </c>
      <c r="J31" s="194">
        <v>5.0999999999999996</v>
      </c>
      <c r="K31" s="194">
        <v>5.2</v>
      </c>
      <c r="L31" s="194">
        <v>7.1</v>
      </c>
      <c r="M31" s="194">
        <v>7.1</v>
      </c>
      <c r="N31" s="194">
        <v>10.8</v>
      </c>
      <c r="O31" s="194">
        <v>10.7</v>
      </c>
      <c r="P31" s="194">
        <v>10.8</v>
      </c>
      <c r="Q31" s="194">
        <v>10.6</v>
      </c>
      <c r="R31" s="194">
        <v>10.7</v>
      </c>
      <c r="S31" s="194">
        <v>10.8</v>
      </c>
      <c r="T31" s="194">
        <v>10.7</v>
      </c>
      <c r="U31" s="194">
        <v>10.4</v>
      </c>
      <c r="V31" s="194">
        <v>10.6</v>
      </c>
      <c r="W31" s="194">
        <v>10.5</v>
      </c>
      <c r="X31" s="194">
        <v>10.4</v>
      </c>
      <c r="Y31" s="194">
        <v>10.6</v>
      </c>
      <c r="Z31" s="194">
        <v>10.4</v>
      </c>
      <c r="AA31" s="194">
        <v>10.199999999999999</v>
      </c>
      <c r="AB31" s="196">
        <f t="shared" si="0"/>
        <v>8.6173913043478247</v>
      </c>
      <c r="AC31" s="197">
        <f t="shared" si="1"/>
        <v>20699818.5</v>
      </c>
      <c r="AD31" s="197">
        <v>200000</v>
      </c>
      <c r="AE31" s="198">
        <f t="shared" si="2"/>
        <v>8.3260549403830042E-2</v>
      </c>
    </row>
    <row r="32" spans="2:31" x14ac:dyDescent="0.25">
      <c r="B32" s="142" t="s">
        <v>236</v>
      </c>
      <c r="C32" s="193">
        <v>146596869</v>
      </c>
      <c r="D32" s="193">
        <v>143555736</v>
      </c>
      <c r="E32" s="194">
        <v>122.5</v>
      </c>
      <c r="F32" s="194">
        <v>125.4</v>
      </c>
      <c r="G32" s="194">
        <v>130</v>
      </c>
      <c r="H32" s="195">
        <v>130</v>
      </c>
      <c r="I32" s="195">
        <v>137.30000000000001</v>
      </c>
      <c r="J32" s="194">
        <v>137.30000000000001</v>
      </c>
      <c r="K32" s="194">
        <v>144.30000000000001</v>
      </c>
      <c r="L32" s="194">
        <v>148</v>
      </c>
      <c r="M32" s="194">
        <v>152.1</v>
      </c>
      <c r="N32" s="194">
        <v>152.80000000000001</v>
      </c>
      <c r="O32" s="194">
        <v>159.4</v>
      </c>
      <c r="P32" s="194">
        <v>162</v>
      </c>
      <c r="Q32" s="194">
        <v>166.3</v>
      </c>
      <c r="R32" s="194">
        <v>161.80000000000001</v>
      </c>
      <c r="S32" s="194">
        <v>169.1</v>
      </c>
      <c r="T32" s="194">
        <v>182.8</v>
      </c>
      <c r="U32" s="194">
        <v>179.7</v>
      </c>
      <c r="V32" s="194">
        <v>187.5</v>
      </c>
      <c r="W32" s="194">
        <v>191.3</v>
      </c>
      <c r="X32" s="194">
        <v>195.5</v>
      </c>
      <c r="Y32" s="194">
        <v>201.8</v>
      </c>
      <c r="Z32" s="194">
        <v>208.4</v>
      </c>
      <c r="AA32" s="194">
        <v>209.5</v>
      </c>
      <c r="AB32" s="196">
        <f t="shared" si="0"/>
        <v>163.25217391304349</v>
      </c>
      <c r="AC32" s="197">
        <f t="shared" si="1"/>
        <v>145076302.5</v>
      </c>
      <c r="AD32" s="197">
        <v>200000</v>
      </c>
      <c r="AE32" s="198">
        <f t="shared" si="2"/>
        <v>0.22505698187757919</v>
      </c>
    </row>
    <row r="33" spans="2:31" x14ac:dyDescent="0.25">
      <c r="B33" s="142" t="s">
        <v>230</v>
      </c>
      <c r="C33" s="193">
        <v>20663840</v>
      </c>
      <c r="D33" s="193">
        <v>36408820</v>
      </c>
      <c r="E33" s="200">
        <v>0</v>
      </c>
      <c r="F33" s="200">
        <v>0</v>
      </c>
      <c r="G33" s="200">
        <v>0</v>
      </c>
      <c r="H33" s="200">
        <v>0</v>
      </c>
      <c r="I33" s="200">
        <v>0</v>
      </c>
      <c r="J33" s="200">
        <v>0</v>
      </c>
      <c r="K33" s="200">
        <v>0</v>
      </c>
      <c r="L33" s="200">
        <v>0</v>
      </c>
      <c r="M33" s="200">
        <v>0</v>
      </c>
      <c r="N33" s="200">
        <v>0</v>
      </c>
      <c r="O33" s="200">
        <v>0</v>
      </c>
      <c r="P33" s="200">
        <v>0</v>
      </c>
      <c r="Q33" s="200">
        <v>0</v>
      </c>
      <c r="R33" s="200">
        <v>0</v>
      </c>
      <c r="S33" s="194">
        <v>0</v>
      </c>
      <c r="T33" s="194">
        <v>0</v>
      </c>
      <c r="U33" s="194">
        <v>0</v>
      </c>
      <c r="V33" s="194">
        <v>0</v>
      </c>
      <c r="W33" s="194">
        <v>0</v>
      </c>
      <c r="X33" s="194">
        <v>0</v>
      </c>
      <c r="Y33" s="194">
        <v>0</v>
      </c>
      <c r="Z33" s="194"/>
      <c r="AA33" s="194"/>
      <c r="AB33" s="196">
        <f t="shared" si="0"/>
        <v>0</v>
      </c>
      <c r="AC33" s="197">
        <f t="shared" si="1"/>
        <v>28536330</v>
      </c>
      <c r="AD33" s="197">
        <v>200000</v>
      </c>
      <c r="AE33" s="198">
        <f t="shared" si="2"/>
        <v>0</v>
      </c>
    </row>
    <row r="34" spans="2:31" x14ac:dyDescent="0.25">
      <c r="B34" s="142" t="s">
        <v>216</v>
      </c>
      <c r="C34" s="193">
        <v>5388720</v>
      </c>
      <c r="D34" s="193">
        <v>5431752</v>
      </c>
      <c r="E34" s="194">
        <v>13.1</v>
      </c>
      <c r="F34" s="194">
        <v>16.2</v>
      </c>
      <c r="G34" s="194">
        <v>18</v>
      </c>
      <c r="H34" s="195">
        <v>18</v>
      </c>
      <c r="I34" s="195">
        <v>16.3</v>
      </c>
      <c r="J34" s="194">
        <v>16.3</v>
      </c>
      <c r="K34" s="194">
        <v>16.600000000000001</v>
      </c>
      <c r="L34" s="194">
        <v>14.2</v>
      </c>
      <c r="M34" s="194">
        <v>15.5</v>
      </c>
      <c r="N34" s="194">
        <v>13.1</v>
      </c>
      <c r="O34" s="194">
        <v>13.5</v>
      </c>
      <c r="P34" s="194">
        <v>14.3</v>
      </c>
      <c r="Q34" s="194">
        <v>14.4</v>
      </c>
      <c r="R34" s="194">
        <v>14.6</v>
      </c>
      <c r="S34" s="194">
        <v>14.4</v>
      </c>
      <c r="T34" s="194">
        <v>14.1</v>
      </c>
      <c r="U34" s="194">
        <v>13.7</v>
      </c>
      <c r="V34" s="194">
        <v>14</v>
      </c>
      <c r="W34" s="194">
        <v>13.8</v>
      </c>
      <c r="X34" s="194">
        <v>14.2</v>
      </c>
      <c r="Y34" s="194">
        <v>14.4</v>
      </c>
      <c r="Z34" s="194">
        <v>14.6</v>
      </c>
      <c r="AA34" s="194">
        <v>14.8</v>
      </c>
      <c r="AB34" s="196">
        <f t="shared" si="0"/>
        <v>14.873913043478263</v>
      </c>
      <c r="AC34" s="197">
        <f t="shared" si="1"/>
        <v>5410236</v>
      </c>
      <c r="AD34" s="197">
        <v>200000</v>
      </c>
      <c r="AE34" s="198">
        <f t="shared" si="2"/>
        <v>0.54984340954731969</v>
      </c>
    </row>
    <row r="35" spans="2:31" x14ac:dyDescent="0.25">
      <c r="B35" s="142" t="s">
        <v>210</v>
      </c>
      <c r="C35" s="193">
        <v>1988925</v>
      </c>
      <c r="D35" s="193">
        <v>2108732</v>
      </c>
      <c r="E35" s="194">
        <v>4.5</v>
      </c>
      <c r="F35" s="194">
        <v>5</v>
      </c>
      <c r="G35" s="194">
        <v>5.3</v>
      </c>
      <c r="H35" s="195">
        <v>5.3</v>
      </c>
      <c r="I35" s="195">
        <v>5.6</v>
      </c>
      <c r="J35" s="194">
        <v>5.6</v>
      </c>
      <c r="K35" s="194">
        <v>5.3</v>
      </c>
      <c r="L35" s="194">
        <v>5.4</v>
      </c>
      <c r="M35" s="194">
        <v>6</v>
      </c>
      <c r="N35" s="194">
        <v>5.5</v>
      </c>
      <c r="O35" s="194">
        <v>5.4</v>
      </c>
      <c r="P35" s="194">
        <v>5.9</v>
      </c>
      <c r="Q35" s="194">
        <v>5.2</v>
      </c>
      <c r="R35" s="194">
        <v>5</v>
      </c>
      <c r="S35" s="194">
        <v>6.1</v>
      </c>
      <c r="T35" s="194">
        <v>5.4</v>
      </c>
      <c r="U35" s="194">
        <v>5.4</v>
      </c>
      <c r="V35" s="194">
        <v>6</v>
      </c>
      <c r="W35" s="194">
        <v>5.5</v>
      </c>
      <c r="X35" s="194">
        <v>5.5</v>
      </c>
      <c r="Y35" s="194">
        <v>6</v>
      </c>
      <c r="Z35" s="194">
        <v>5.4</v>
      </c>
      <c r="AA35" s="194">
        <v>5.3</v>
      </c>
      <c r="AB35" s="196">
        <f t="shared" si="0"/>
        <v>5.4608695652173918</v>
      </c>
      <c r="AC35" s="197">
        <f t="shared" si="1"/>
        <v>2048828.5</v>
      </c>
      <c r="AD35" s="197">
        <v>200000</v>
      </c>
      <c r="AE35" s="198">
        <f t="shared" si="2"/>
        <v>0.53307239383065907</v>
      </c>
    </row>
    <row r="36" spans="2:31" x14ac:dyDescent="0.25">
      <c r="B36" s="142" t="s">
        <v>207</v>
      </c>
      <c r="C36" s="193">
        <v>44967713</v>
      </c>
      <c r="D36" s="193">
        <v>59893885</v>
      </c>
      <c r="E36" s="194">
        <v>13</v>
      </c>
      <c r="F36" s="194">
        <v>10.7</v>
      </c>
      <c r="G36" s="194">
        <v>12</v>
      </c>
      <c r="H36" s="195">
        <v>12</v>
      </c>
      <c r="I36" s="195">
        <v>12.2</v>
      </c>
      <c r="J36" s="194">
        <v>12.2</v>
      </c>
      <c r="K36" s="194">
        <v>10.1</v>
      </c>
      <c r="L36" s="194">
        <v>12.6</v>
      </c>
      <c r="M36" s="194">
        <v>12.7</v>
      </c>
      <c r="N36" s="194">
        <v>11.6</v>
      </c>
      <c r="O36" s="194">
        <v>12.9</v>
      </c>
      <c r="P36" s="194">
        <v>12.9</v>
      </c>
      <c r="Q36" s="194">
        <v>12.4</v>
      </c>
      <c r="R36" s="194">
        <v>13.6</v>
      </c>
      <c r="S36" s="194">
        <v>14.8</v>
      </c>
      <c r="T36" s="194">
        <v>11</v>
      </c>
      <c r="U36" s="194">
        <v>15.2</v>
      </c>
      <c r="V36" s="194">
        <v>15.1</v>
      </c>
      <c r="W36" s="194">
        <v>10.6</v>
      </c>
      <c r="X36" s="194">
        <v>13.6</v>
      </c>
      <c r="Y36" s="194">
        <v>11.6</v>
      </c>
      <c r="Z36" s="194">
        <v>12.2</v>
      </c>
      <c r="AA36" s="194">
        <v>10.1</v>
      </c>
      <c r="AB36" s="196">
        <f t="shared" si="0"/>
        <v>12.395652173913044</v>
      </c>
      <c r="AC36" s="197">
        <f t="shared" si="1"/>
        <v>52430799</v>
      </c>
      <c r="AD36" s="197">
        <v>200000</v>
      </c>
      <c r="AE36" s="198">
        <f t="shared" si="2"/>
        <v>4.7283857619308998E-2</v>
      </c>
    </row>
    <row r="37" spans="2:31" x14ac:dyDescent="0.25">
      <c r="B37" s="142" t="s">
        <v>211</v>
      </c>
      <c r="C37" s="193">
        <v>47008111</v>
      </c>
      <c r="D37" s="193">
        <v>51628117</v>
      </c>
      <c r="E37" s="194">
        <v>103.5</v>
      </c>
      <c r="F37" s="194">
        <v>106.5</v>
      </c>
      <c r="G37" s="194">
        <v>113.1</v>
      </c>
      <c r="H37" s="195">
        <v>113.1</v>
      </c>
      <c r="I37" s="195">
        <v>139.30000000000001</v>
      </c>
      <c r="J37" s="194">
        <v>139.30000000000001</v>
      </c>
      <c r="K37" s="194">
        <v>141.19999999999999</v>
      </c>
      <c r="L37" s="194">
        <v>136.6</v>
      </c>
      <c r="M37" s="194">
        <v>144.30000000000001</v>
      </c>
      <c r="N37" s="194">
        <v>141.1</v>
      </c>
      <c r="O37" s="194">
        <v>141.9</v>
      </c>
      <c r="P37" s="194">
        <v>147.80000000000001</v>
      </c>
      <c r="Q37" s="194">
        <v>143.5</v>
      </c>
      <c r="R37" s="194">
        <v>132.5</v>
      </c>
      <c r="S37" s="194">
        <v>149.19999999999999</v>
      </c>
      <c r="T37" s="194">
        <v>157.19999999999999</v>
      </c>
      <c r="U37" s="194">
        <v>154.19999999999999</v>
      </c>
      <c r="V37" s="194">
        <v>141.1</v>
      </c>
      <c r="W37" s="194">
        <v>127.1</v>
      </c>
      <c r="X37" s="194">
        <v>138.80000000000001</v>
      </c>
      <c r="Y37" s="194">
        <v>152.6</v>
      </c>
      <c r="Z37" s="194">
        <v>150.5</v>
      </c>
      <c r="AA37" s="194">
        <v>167.5</v>
      </c>
      <c r="AB37" s="196">
        <f t="shared" si="0"/>
        <v>138.34347826086955</v>
      </c>
      <c r="AC37" s="197">
        <f t="shared" si="1"/>
        <v>49318114</v>
      </c>
      <c r="AD37" s="197">
        <v>200000</v>
      </c>
      <c r="AE37" s="198">
        <f t="shared" si="2"/>
        <v>0.5610250151125793</v>
      </c>
    </row>
    <row r="38" spans="2:31" x14ac:dyDescent="0.25">
      <c r="B38" s="142" t="s">
        <v>197</v>
      </c>
      <c r="C38" s="193">
        <v>40567864</v>
      </c>
      <c r="D38" s="193">
        <v>47615034</v>
      </c>
      <c r="E38" s="194">
        <v>58.9</v>
      </c>
      <c r="F38" s="194">
        <v>60.5</v>
      </c>
      <c r="G38" s="194">
        <v>60.3</v>
      </c>
      <c r="H38" s="195">
        <v>60.3</v>
      </c>
      <c r="I38" s="195">
        <v>54.7</v>
      </c>
      <c r="J38" s="194">
        <v>54.7</v>
      </c>
      <c r="K38" s="195">
        <v>53.7</v>
      </c>
      <c r="L38" s="194">
        <v>52.7</v>
      </c>
      <c r="M38" s="194">
        <v>56.4</v>
      </c>
      <c r="N38" s="194">
        <v>50.6</v>
      </c>
      <c r="O38" s="194">
        <v>59.3</v>
      </c>
      <c r="P38" s="194">
        <v>55.1</v>
      </c>
      <c r="Q38" s="194">
        <v>58.7</v>
      </c>
      <c r="R38" s="194">
        <v>54.3</v>
      </c>
      <c r="S38" s="194">
        <v>54.9</v>
      </c>
      <c r="T38" s="194">
        <v>54.8</v>
      </c>
      <c r="U38" s="194">
        <v>56.1</v>
      </c>
      <c r="V38" s="194">
        <v>55.6</v>
      </c>
      <c r="W38" s="194">
        <v>53.4</v>
      </c>
      <c r="X38" s="194">
        <v>55.9</v>
      </c>
      <c r="Y38" s="194">
        <v>55.8</v>
      </c>
      <c r="Z38" s="194">
        <v>54.2</v>
      </c>
      <c r="AA38" s="194">
        <v>56</v>
      </c>
      <c r="AB38" s="196">
        <f t="shared" si="0"/>
        <v>55.952173913043481</v>
      </c>
      <c r="AC38" s="197">
        <f t="shared" si="1"/>
        <v>44091449</v>
      </c>
      <c r="AD38" s="197">
        <v>200000</v>
      </c>
      <c r="AE38" s="198">
        <f t="shared" si="2"/>
        <v>0.25380056760231889</v>
      </c>
    </row>
    <row r="39" spans="2:31" x14ac:dyDescent="0.25">
      <c r="B39" s="142" t="s">
        <v>202</v>
      </c>
      <c r="C39" s="193">
        <v>8872109</v>
      </c>
      <c r="D39" s="193">
        <v>10486941</v>
      </c>
      <c r="E39" s="194">
        <v>54.1</v>
      </c>
      <c r="F39" s="194">
        <v>65.8</v>
      </c>
      <c r="G39" s="194">
        <v>65.599999999999994</v>
      </c>
      <c r="H39" s="195">
        <v>65.599999999999994</v>
      </c>
      <c r="I39" s="195">
        <v>69.5</v>
      </c>
      <c r="J39" s="194">
        <v>69.5</v>
      </c>
      <c r="K39" s="194">
        <v>65.099999999999994</v>
      </c>
      <c r="L39" s="194">
        <v>64.3</v>
      </c>
      <c r="M39" s="194">
        <v>61.3</v>
      </c>
      <c r="N39" s="194">
        <v>50</v>
      </c>
      <c r="O39" s="194">
        <v>55.7</v>
      </c>
      <c r="P39" s="194">
        <v>58.1</v>
      </c>
      <c r="Q39" s="194">
        <v>61.5</v>
      </c>
      <c r="R39" s="194">
        <v>63.7</v>
      </c>
      <c r="S39" s="194">
        <v>62.3</v>
      </c>
      <c r="T39" s="194">
        <v>54.5</v>
      </c>
      <c r="U39" s="194">
        <v>60.6</v>
      </c>
      <c r="V39" s="194">
        <v>63.1</v>
      </c>
      <c r="W39" s="194">
        <v>65.900000000000006</v>
      </c>
      <c r="X39" s="194">
        <v>64.400000000000006</v>
      </c>
      <c r="Y39" s="194">
        <v>47.4</v>
      </c>
      <c r="Z39" s="194">
        <v>51.4</v>
      </c>
      <c r="AA39" s="194">
        <v>50</v>
      </c>
      <c r="AB39" s="196">
        <f t="shared" si="0"/>
        <v>60.408695652173925</v>
      </c>
      <c r="AC39" s="197">
        <f t="shared" si="1"/>
        <v>9679525</v>
      </c>
      <c r="AD39" s="197">
        <v>200000</v>
      </c>
      <c r="AE39" s="198">
        <f t="shared" si="2"/>
        <v>1.2481747947791637</v>
      </c>
    </row>
    <row r="40" spans="2:31" x14ac:dyDescent="0.25">
      <c r="B40" s="142" t="s">
        <v>199</v>
      </c>
      <c r="C40" s="193">
        <v>7184250</v>
      </c>
      <c r="D40" s="193">
        <v>8769741</v>
      </c>
      <c r="E40" s="194">
        <v>23.7</v>
      </c>
      <c r="F40" s="194">
        <v>25.5</v>
      </c>
      <c r="G40" s="194">
        <v>25.7</v>
      </c>
      <c r="H40" s="195">
        <v>25.7</v>
      </c>
      <c r="I40" s="195">
        <v>22.1</v>
      </c>
      <c r="J40" s="194">
        <v>22.1</v>
      </c>
      <c r="K40" s="194">
        <v>26.4</v>
      </c>
      <c r="L40" s="194">
        <v>26.5</v>
      </c>
      <c r="M40" s="194">
        <v>26.3</v>
      </c>
      <c r="N40" s="194">
        <v>26.3</v>
      </c>
      <c r="O40" s="194">
        <v>25.3</v>
      </c>
      <c r="P40" s="194">
        <v>25.7</v>
      </c>
      <c r="Q40" s="194">
        <v>24.4</v>
      </c>
      <c r="R40" s="194">
        <v>25</v>
      </c>
      <c r="S40" s="194">
        <v>26.5</v>
      </c>
      <c r="T40" s="194">
        <v>22.2</v>
      </c>
      <c r="U40" s="194">
        <v>20.3</v>
      </c>
      <c r="V40" s="194">
        <v>19.5</v>
      </c>
      <c r="W40" s="194">
        <v>24.5</v>
      </c>
      <c r="X40" s="194">
        <v>25.4</v>
      </c>
      <c r="Y40" s="194">
        <v>23</v>
      </c>
      <c r="Z40" s="194">
        <v>18.600000000000001</v>
      </c>
      <c r="AA40" s="194">
        <v>23.2</v>
      </c>
      <c r="AB40" s="196">
        <f t="shared" ref="AB40:AB71" si="3">SUM(E40:AA40)/23</f>
        <v>24.082608695652173</v>
      </c>
      <c r="AC40" s="197">
        <f t="shared" si="1"/>
        <v>7976995.5</v>
      </c>
      <c r="AD40" s="197">
        <v>200000</v>
      </c>
      <c r="AE40" s="198">
        <f t="shared" si="2"/>
        <v>0.60380148630276076</v>
      </c>
    </row>
    <row r="41" spans="2:31" x14ac:dyDescent="0.25">
      <c r="B41" s="142" t="s">
        <v>209</v>
      </c>
      <c r="C41" s="193">
        <v>21967000</v>
      </c>
      <c r="D41" s="193">
        <v>23893394</v>
      </c>
      <c r="E41" s="194">
        <v>37</v>
      </c>
      <c r="F41" s="194">
        <v>34.1</v>
      </c>
      <c r="G41" s="194">
        <v>38.299999999999997</v>
      </c>
      <c r="H41" s="195">
        <v>38.299999999999997</v>
      </c>
      <c r="I41" s="195">
        <v>38.299999999999997</v>
      </c>
      <c r="J41" s="194">
        <v>38.299999999999997</v>
      </c>
      <c r="K41" s="194">
        <v>38.299999999999997</v>
      </c>
      <c r="L41" s="195">
        <v>38.299999999999997</v>
      </c>
      <c r="M41" s="195">
        <v>38.299999999999997</v>
      </c>
      <c r="N41" s="195">
        <v>40.4</v>
      </c>
      <c r="O41" s="195">
        <v>40.4</v>
      </c>
      <c r="P41" s="194">
        <v>40.4</v>
      </c>
      <c r="Q41" s="194">
        <v>38.700000000000003</v>
      </c>
      <c r="R41" s="194">
        <v>39.799999999999997</v>
      </c>
      <c r="S41" s="194">
        <v>40.799999999999997</v>
      </c>
      <c r="T41" s="194">
        <v>35.1</v>
      </c>
      <c r="U41" s="194">
        <v>30.5</v>
      </c>
      <c r="V41" s="194">
        <v>22.5</v>
      </c>
      <c r="W41" s="194">
        <v>26.7</v>
      </c>
      <c r="X41" s="194">
        <v>31.1</v>
      </c>
      <c r="Y41" s="194">
        <v>30.3</v>
      </c>
      <c r="Z41" s="194">
        <v>26.8</v>
      </c>
      <c r="AA41" s="194">
        <v>22.9</v>
      </c>
      <c r="AB41" s="196">
        <f t="shared" si="3"/>
        <v>35.026086956521738</v>
      </c>
      <c r="AC41" s="197">
        <f t="shared" si="1"/>
        <v>22930197</v>
      </c>
      <c r="AD41" s="197">
        <v>200000</v>
      </c>
      <c r="AE41" s="198">
        <f t="shared" si="2"/>
        <v>0.30550184070831787</v>
      </c>
    </row>
    <row r="42" spans="2:31" x14ac:dyDescent="0.25">
      <c r="B42" s="142" t="s">
        <v>156</v>
      </c>
      <c r="C42" s="193">
        <v>62952639</v>
      </c>
      <c r="D42" s="193">
        <v>71697030</v>
      </c>
      <c r="E42" s="200">
        <v>0</v>
      </c>
      <c r="F42" s="200">
        <v>0</v>
      </c>
      <c r="G42" s="200">
        <v>0</v>
      </c>
      <c r="H42" s="200">
        <v>0</v>
      </c>
      <c r="I42" s="200">
        <v>0</v>
      </c>
      <c r="J42" s="200">
        <v>0</v>
      </c>
      <c r="K42" s="200">
        <v>0</v>
      </c>
      <c r="L42" s="200">
        <v>0</v>
      </c>
      <c r="M42" s="200">
        <v>0</v>
      </c>
      <c r="N42" s="200">
        <v>0</v>
      </c>
      <c r="O42" s="200">
        <v>0</v>
      </c>
      <c r="P42" s="200">
        <v>0</v>
      </c>
      <c r="Q42" s="200">
        <v>0</v>
      </c>
      <c r="R42" s="200">
        <v>0</v>
      </c>
      <c r="S42" s="194">
        <v>0</v>
      </c>
      <c r="T42" s="194">
        <v>0</v>
      </c>
      <c r="U42" s="194">
        <v>0</v>
      </c>
      <c r="V42" s="194">
        <v>0</v>
      </c>
      <c r="W42" s="194">
        <v>0</v>
      </c>
      <c r="X42" s="194">
        <v>0</v>
      </c>
      <c r="Y42" s="194">
        <v>0</v>
      </c>
      <c r="Z42" s="194"/>
      <c r="AA42" s="194"/>
      <c r="AB42" s="196">
        <f t="shared" si="3"/>
        <v>0</v>
      </c>
      <c r="AC42" s="197">
        <f t="shared" si="1"/>
        <v>67324834.5</v>
      </c>
      <c r="AD42" s="197">
        <v>200000</v>
      </c>
      <c r="AE42" s="198">
        <f t="shared" si="2"/>
        <v>0</v>
      </c>
    </row>
    <row r="43" spans="2:31" hidden="1" x14ac:dyDescent="0.25">
      <c r="B43" s="142" t="s">
        <v>85</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4"/>
      <c r="AA43" s="194"/>
      <c r="AB43" s="196">
        <f t="shared" si="3"/>
        <v>0</v>
      </c>
      <c r="AC43" s="197"/>
      <c r="AD43" s="199"/>
      <c r="AE43" s="199" t="s">
        <v>265</v>
      </c>
    </row>
    <row r="44" spans="2:31" hidden="1" x14ac:dyDescent="0.25">
      <c r="B44" s="142" t="s">
        <v>126</v>
      </c>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4"/>
      <c r="AA44" s="194"/>
      <c r="AB44" s="196">
        <f t="shared" si="3"/>
        <v>0</v>
      </c>
      <c r="AC44" s="197"/>
      <c r="AD44" s="199"/>
      <c r="AE44" s="199" t="s">
        <v>265</v>
      </c>
    </row>
    <row r="45" spans="2:31" hidden="1" x14ac:dyDescent="0.25">
      <c r="B45" s="142" t="s">
        <v>160</v>
      </c>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4"/>
      <c r="AA45" s="194"/>
      <c r="AB45" s="196">
        <f t="shared" si="3"/>
        <v>0</v>
      </c>
      <c r="AC45" s="197"/>
      <c r="AD45" s="199"/>
      <c r="AE45" s="199" t="s">
        <v>265</v>
      </c>
    </row>
    <row r="46" spans="2:31" hidden="1" x14ac:dyDescent="0.25">
      <c r="B46" s="142" t="s">
        <v>127</v>
      </c>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4"/>
      <c r="AA46" s="194"/>
      <c r="AB46" s="196">
        <f t="shared" si="3"/>
        <v>0</v>
      </c>
      <c r="AC46" s="197"/>
      <c r="AD46" s="199"/>
      <c r="AE46" s="199" t="s">
        <v>265</v>
      </c>
    </row>
    <row r="47" spans="2:31" hidden="1" x14ac:dyDescent="0.25">
      <c r="B47" s="142" t="s">
        <v>241</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4"/>
      <c r="AA47" s="194"/>
      <c r="AB47" s="196">
        <f t="shared" si="3"/>
        <v>0</v>
      </c>
      <c r="AC47" s="197"/>
      <c r="AD47" s="199"/>
      <c r="AE47" s="199" t="s">
        <v>265</v>
      </c>
    </row>
    <row r="48" spans="2:31" hidden="1" x14ac:dyDescent="0.25">
      <c r="B48" s="142" t="s">
        <v>212</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4"/>
      <c r="AA48" s="194"/>
      <c r="AB48" s="196">
        <f t="shared" si="3"/>
        <v>0</v>
      </c>
      <c r="AC48" s="197"/>
      <c r="AD48" s="199"/>
      <c r="AE48" s="199" t="s">
        <v>265</v>
      </c>
    </row>
    <row r="49" spans="2:31" hidden="1" x14ac:dyDescent="0.25">
      <c r="B49" s="142" t="s">
        <v>185</v>
      </c>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4"/>
      <c r="AA49" s="194"/>
      <c r="AB49" s="196">
        <f t="shared" si="3"/>
        <v>0</v>
      </c>
      <c r="AC49" s="197"/>
      <c r="AD49" s="199"/>
      <c r="AE49" s="199" t="s">
        <v>265</v>
      </c>
    </row>
    <row r="50" spans="2:31" hidden="1" x14ac:dyDescent="0.25">
      <c r="B50" s="142" t="s">
        <v>223</v>
      </c>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4"/>
      <c r="AA50" s="194"/>
      <c r="AB50" s="196">
        <f t="shared" si="3"/>
        <v>0</v>
      </c>
      <c r="AC50" s="197"/>
      <c r="AD50" s="199"/>
      <c r="AE50" s="199" t="s">
        <v>265</v>
      </c>
    </row>
    <row r="51" spans="2:31" hidden="1" x14ac:dyDescent="0.25">
      <c r="B51" s="142" t="s">
        <v>245</v>
      </c>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4"/>
      <c r="AA51" s="194"/>
      <c r="AB51" s="196">
        <f t="shared" si="3"/>
        <v>0</v>
      </c>
      <c r="AC51" s="197"/>
      <c r="AD51" s="199"/>
      <c r="AE51" s="199" t="s">
        <v>265</v>
      </c>
    </row>
    <row r="52" spans="2:31" hidden="1" x14ac:dyDescent="0.25">
      <c r="B52" s="142" t="s">
        <v>92</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4"/>
      <c r="AA52" s="194"/>
      <c r="AB52" s="196">
        <f t="shared" si="3"/>
        <v>0</v>
      </c>
      <c r="AC52" s="197"/>
      <c r="AD52" s="199"/>
      <c r="AE52" s="199" t="s">
        <v>265</v>
      </c>
    </row>
    <row r="53" spans="2:31" hidden="1" x14ac:dyDescent="0.25">
      <c r="B53" s="142" t="s">
        <v>182</v>
      </c>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4"/>
      <c r="AA53" s="194"/>
      <c r="AB53" s="196">
        <f t="shared" si="3"/>
        <v>0</v>
      </c>
      <c r="AC53" s="197"/>
      <c r="AD53" s="199"/>
      <c r="AE53" s="199" t="s">
        <v>265</v>
      </c>
    </row>
    <row r="54" spans="2:31" hidden="1" x14ac:dyDescent="0.25">
      <c r="B54" s="142" t="s">
        <v>144</v>
      </c>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4"/>
      <c r="AA54" s="194"/>
      <c r="AB54" s="196">
        <f t="shared" si="3"/>
        <v>0</v>
      </c>
      <c r="AC54" s="197"/>
      <c r="AD54" s="199"/>
      <c r="AE54" s="199" t="s">
        <v>265</v>
      </c>
    </row>
    <row r="55" spans="2:31" hidden="1" x14ac:dyDescent="0.25">
      <c r="B55" s="142" t="s">
        <v>86</v>
      </c>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4"/>
      <c r="AA55" s="194"/>
      <c r="AB55" s="196">
        <f t="shared" si="3"/>
        <v>0</v>
      </c>
      <c r="AC55" s="197"/>
      <c r="AD55" s="199"/>
      <c r="AE55" s="199" t="s">
        <v>265</v>
      </c>
    </row>
    <row r="56" spans="2:31" hidden="1" x14ac:dyDescent="0.25">
      <c r="B56" s="142" t="s">
        <v>111</v>
      </c>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4"/>
      <c r="AA56" s="194"/>
      <c r="AB56" s="196">
        <f t="shared" si="3"/>
        <v>0</v>
      </c>
      <c r="AC56" s="197"/>
      <c r="AD56" s="199"/>
      <c r="AE56" s="199" t="s">
        <v>265</v>
      </c>
    </row>
    <row r="57" spans="2:31" hidden="1" x14ac:dyDescent="0.25">
      <c r="B57" s="142" t="s">
        <v>134</v>
      </c>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4"/>
      <c r="AA57" s="194"/>
      <c r="AB57" s="196">
        <f t="shared" si="3"/>
        <v>0</v>
      </c>
      <c r="AC57" s="197"/>
      <c r="AD57" s="199"/>
      <c r="AE57" s="199" t="s">
        <v>265</v>
      </c>
    </row>
    <row r="58" spans="2:31" hidden="1" x14ac:dyDescent="0.25">
      <c r="B58" s="142" t="s">
        <v>163</v>
      </c>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4"/>
      <c r="AA58" s="194"/>
      <c r="AB58" s="196">
        <f t="shared" si="3"/>
        <v>0</v>
      </c>
      <c r="AC58" s="197"/>
      <c r="AD58" s="199"/>
      <c r="AE58" s="199" t="s">
        <v>265</v>
      </c>
    </row>
    <row r="59" spans="2:31" hidden="1" x14ac:dyDescent="0.25">
      <c r="B59" s="142" t="s">
        <v>152</v>
      </c>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4"/>
      <c r="AA59" s="194"/>
      <c r="AB59" s="196">
        <f t="shared" si="3"/>
        <v>0</v>
      </c>
      <c r="AC59" s="197"/>
      <c r="AD59" s="199"/>
      <c r="AE59" s="199" t="s">
        <v>265</v>
      </c>
    </row>
    <row r="60" spans="2:31" hidden="1" x14ac:dyDescent="0.25">
      <c r="B60" s="142" t="s">
        <v>238</v>
      </c>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4"/>
      <c r="AA60" s="194"/>
      <c r="AB60" s="196">
        <f t="shared" si="3"/>
        <v>0</v>
      </c>
      <c r="AC60" s="197"/>
      <c r="AD60" s="199"/>
      <c r="AE60" s="199" t="s">
        <v>265</v>
      </c>
    </row>
    <row r="61" spans="2:31" hidden="1" x14ac:dyDescent="0.25">
      <c r="B61" s="142" t="s">
        <v>73</v>
      </c>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4"/>
      <c r="AA61" s="194"/>
      <c r="AB61" s="196">
        <f t="shared" si="3"/>
        <v>0</v>
      </c>
      <c r="AC61" s="197"/>
      <c r="AD61" s="199"/>
      <c r="AE61" s="199" t="s">
        <v>265</v>
      </c>
    </row>
    <row r="62" spans="2:31" hidden="1" x14ac:dyDescent="0.25">
      <c r="B62" s="142" t="s">
        <v>71</v>
      </c>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4"/>
      <c r="AA62" s="194"/>
      <c r="AB62" s="196">
        <f t="shared" si="3"/>
        <v>0</v>
      </c>
      <c r="AC62" s="197"/>
      <c r="AD62" s="199"/>
      <c r="AE62" s="199" t="s">
        <v>265</v>
      </c>
    </row>
    <row r="63" spans="2:31" hidden="1" x14ac:dyDescent="0.25">
      <c r="B63" s="142" t="s">
        <v>83</v>
      </c>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4"/>
      <c r="AA63" s="194"/>
      <c r="AB63" s="196">
        <f t="shared" si="3"/>
        <v>0</v>
      </c>
      <c r="AC63" s="197"/>
      <c r="AD63" s="199"/>
      <c r="AE63" s="199" t="s">
        <v>265</v>
      </c>
    </row>
    <row r="64" spans="2:31" hidden="1" x14ac:dyDescent="0.25">
      <c r="B64" s="142" t="s">
        <v>108</v>
      </c>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4"/>
      <c r="AA64" s="194"/>
      <c r="AB64" s="196">
        <f t="shared" si="3"/>
        <v>0</v>
      </c>
      <c r="AC64" s="197"/>
      <c r="AD64" s="199"/>
      <c r="AE64" s="199" t="s">
        <v>265</v>
      </c>
    </row>
    <row r="65" spans="2:31" hidden="1" x14ac:dyDescent="0.25">
      <c r="B65" s="142" t="s">
        <v>100</v>
      </c>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4"/>
      <c r="AA65" s="194"/>
      <c r="AB65" s="196">
        <f t="shared" si="3"/>
        <v>0</v>
      </c>
      <c r="AC65" s="197"/>
      <c r="AD65" s="199"/>
      <c r="AE65" s="199" t="s">
        <v>265</v>
      </c>
    </row>
    <row r="66" spans="2:31" hidden="1" x14ac:dyDescent="0.25">
      <c r="B66" s="142" t="s">
        <v>75</v>
      </c>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4"/>
      <c r="AA66" s="194"/>
      <c r="AB66" s="196">
        <f t="shared" si="3"/>
        <v>0</v>
      </c>
      <c r="AC66" s="197"/>
      <c r="AD66" s="199"/>
      <c r="AE66" s="199" t="s">
        <v>265</v>
      </c>
    </row>
    <row r="67" spans="2:31" hidden="1" x14ac:dyDescent="0.25">
      <c r="B67" s="142" t="s">
        <v>67</v>
      </c>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4"/>
      <c r="AA67" s="194"/>
      <c r="AB67" s="196">
        <f t="shared" si="3"/>
        <v>0</v>
      </c>
      <c r="AC67" s="197"/>
      <c r="AD67" s="199"/>
      <c r="AE67" s="199" t="s">
        <v>265</v>
      </c>
    </row>
    <row r="68" spans="2:31" hidden="1" x14ac:dyDescent="0.25">
      <c r="B68" s="142" t="s">
        <v>165</v>
      </c>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4"/>
      <c r="AA68" s="194"/>
      <c r="AB68" s="196">
        <f t="shared" si="3"/>
        <v>0</v>
      </c>
      <c r="AC68" s="197"/>
      <c r="AD68" s="199"/>
      <c r="AE68" s="199" t="s">
        <v>265</v>
      </c>
    </row>
    <row r="69" spans="2:31" hidden="1" x14ac:dyDescent="0.25">
      <c r="B69" s="142" t="s">
        <v>146</v>
      </c>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4"/>
      <c r="AA69" s="194"/>
      <c r="AB69" s="196">
        <f t="shared" si="3"/>
        <v>0</v>
      </c>
      <c r="AC69" s="197"/>
      <c r="AD69" s="199"/>
      <c r="AE69" s="199" t="s">
        <v>265</v>
      </c>
    </row>
    <row r="70" spans="2:31" hidden="1" x14ac:dyDescent="0.25">
      <c r="B70" s="142" t="s">
        <v>84</v>
      </c>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4"/>
      <c r="AA70" s="194"/>
      <c r="AB70" s="196">
        <f t="shared" si="3"/>
        <v>0</v>
      </c>
      <c r="AC70" s="197"/>
      <c r="AD70" s="199"/>
      <c r="AE70" s="199" t="s">
        <v>265</v>
      </c>
    </row>
    <row r="71" spans="2:31" hidden="1" x14ac:dyDescent="0.25">
      <c r="B71" s="142" t="s">
        <v>72</v>
      </c>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4"/>
      <c r="AA71" s="194"/>
      <c r="AB71" s="196">
        <f t="shared" si="3"/>
        <v>0</v>
      </c>
      <c r="AC71" s="197"/>
      <c r="AD71" s="199"/>
      <c r="AE71" s="199" t="s">
        <v>265</v>
      </c>
    </row>
    <row r="72" spans="2:31" hidden="1" x14ac:dyDescent="0.25">
      <c r="B72" s="142" t="s">
        <v>133</v>
      </c>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4"/>
      <c r="AA72" s="194"/>
      <c r="AB72" s="196">
        <f t="shared" ref="AB72:AB103" si="4">SUM(E72:AA72)/23</f>
        <v>0</v>
      </c>
      <c r="AC72" s="197"/>
      <c r="AD72" s="199"/>
      <c r="AE72" s="199" t="s">
        <v>265</v>
      </c>
    </row>
    <row r="73" spans="2:31" hidden="1" x14ac:dyDescent="0.25">
      <c r="B73" s="142" t="s">
        <v>137</v>
      </c>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4"/>
      <c r="AA73" s="194"/>
      <c r="AB73" s="196">
        <f t="shared" si="4"/>
        <v>0</v>
      </c>
      <c r="AC73" s="197"/>
      <c r="AD73" s="199"/>
      <c r="AE73" s="199" t="s">
        <v>265</v>
      </c>
    </row>
    <row r="74" spans="2:31" hidden="1" x14ac:dyDescent="0.25">
      <c r="B74" s="142" t="s">
        <v>104</v>
      </c>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4"/>
      <c r="AA74" s="194"/>
      <c r="AB74" s="196">
        <f t="shared" si="4"/>
        <v>0</v>
      </c>
      <c r="AC74" s="197"/>
      <c r="AD74" s="199"/>
      <c r="AE74" s="199" t="s">
        <v>265</v>
      </c>
    </row>
    <row r="75" spans="2:31" hidden="1" x14ac:dyDescent="0.25">
      <c r="B75" s="142" t="s">
        <v>175</v>
      </c>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4"/>
      <c r="AA75" s="194"/>
      <c r="AB75" s="196">
        <f t="shared" si="4"/>
        <v>0</v>
      </c>
      <c r="AC75" s="197"/>
      <c r="AD75" s="199"/>
      <c r="AE75" s="199" t="s">
        <v>265</v>
      </c>
    </row>
    <row r="76" spans="2:31" hidden="1" x14ac:dyDescent="0.25">
      <c r="B76" s="142" t="s">
        <v>158</v>
      </c>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4"/>
      <c r="AA76" s="194"/>
      <c r="AB76" s="196">
        <f t="shared" si="4"/>
        <v>0</v>
      </c>
      <c r="AC76" s="197"/>
      <c r="AD76" s="199"/>
      <c r="AE76" s="199" t="s">
        <v>265</v>
      </c>
    </row>
    <row r="77" spans="2:31" hidden="1" x14ac:dyDescent="0.25">
      <c r="B77" s="142" t="s">
        <v>200</v>
      </c>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4"/>
      <c r="AA77" s="194"/>
      <c r="AB77" s="196">
        <f t="shared" si="4"/>
        <v>0</v>
      </c>
      <c r="AC77" s="197"/>
      <c r="AD77" s="199"/>
      <c r="AE77" s="199" t="s">
        <v>265</v>
      </c>
    </row>
    <row r="78" spans="2:31" hidden="1" x14ac:dyDescent="0.25">
      <c r="B78" s="142" t="s">
        <v>233</v>
      </c>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4"/>
      <c r="AA78" s="194"/>
      <c r="AB78" s="196">
        <f t="shared" si="4"/>
        <v>0</v>
      </c>
      <c r="AC78" s="197"/>
      <c r="AD78" s="199"/>
      <c r="AE78" s="199" t="s">
        <v>265</v>
      </c>
    </row>
    <row r="79" spans="2:31" hidden="1" x14ac:dyDescent="0.25">
      <c r="B79" s="142" t="s">
        <v>153</v>
      </c>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4"/>
      <c r="AA79" s="194"/>
      <c r="AB79" s="196">
        <f t="shared" si="4"/>
        <v>0</v>
      </c>
      <c r="AC79" s="197"/>
      <c r="AD79" s="199"/>
      <c r="AE79" s="199" t="s">
        <v>265</v>
      </c>
    </row>
    <row r="80" spans="2:31" hidden="1" x14ac:dyDescent="0.25">
      <c r="B80" s="142" t="s">
        <v>56</v>
      </c>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4"/>
      <c r="AA80" s="194"/>
      <c r="AB80" s="196">
        <f t="shared" si="4"/>
        <v>0</v>
      </c>
      <c r="AC80" s="197"/>
      <c r="AD80" s="199"/>
      <c r="AE80" s="199" t="s">
        <v>265</v>
      </c>
    </row>
    <row r="81" spans="2:31" hidden="1" x14ac:dyDescent="0.25">
      <c r="B81" s="142" t="s">
        <v>149</v>
      </c>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4"/>
      <c r="AA81" s="194"/>
      <c r="AB81" s="196">
        <f t="shared" si="4"/>
        <v>0</v>
      </c>
      <c r="AC81" s="197"/>
      <c r="AD81" s="199"/>
      <c r="AE81" s="199" t="s">
        <v>265</v>
      </c>
    </row>
    <row r="82" spans="2:31" hidden="1" x14ac:dyDescent="0.25">
      <c r="B82" s="142" t="s">
        <v>147</v>
      </c>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4"/>
      <c r="AA82" s="194"/>
      <c r="AB82" s="196">
        <f t="shared" si="4"/>
        <v>0</v>
      </c>
      <c r="AC82" s="197"/>
      <c r="AD82" s="199"/>
      <c r="AE82" s="199" t="s">
        <v>265</v>
      </c>
    </row>
    <row r="83" spans="2:31" hidden="1" x14ac:dyDescent="0.25">
      <c r="B83" s="142" t="s">
        <v>122</v>
      </c>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4"/>
      <c r="AA83" s="194"/>
      <c r="AB83" s="196">
        <f t="shared" si="4"/>
        <v>0</v>
      </c>
      <c r="AC83" s="197"/>
      <c r="AD83" s="199"/>
      <c r="AE83" s="199" t="s">
        <v>265</v>
      </c>
    </row>
    <row r="84" spans="2:31" hidden="1" x14ac:dyDescent="0.25">
      <c r="B84" s="142" t="s">
        <v>151</v>
      </c>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4"/>
      <c r="AA84" s="194"/>
      <c r="AB84" s="196">
        <f t="shared" si="4"/>
        <v>0</v>
      </c>
      <c r="AC84" s="197"/>
      <c r="AD84" s="199"/>
      <c r="AE84" s="199" t="s">
        <v>265</v>
      </c>
    </row>
    <row r="85" spans="2:31" hidden="1" x14ac:dyDescent="0.25">
      <c r="B85" s="142" t="s">
        <v>97</v>
      </c>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4"/>
      <c r="AA85" s="194"/>
      <c r="AB85" s="196">
        <f t="shared" si="4"/>
        <v>0</v>
      </c>
      <c r="AC85" s="197"/>
      <c r="AD85" s="199"/>
      <c r="AE85" s="199" t="s">
        <v>265</v>
      </c>
    </row>
    <row r="86" spans="2:31" hidden="1" x14ac:dyDescent="0.25">
      <c r="B86" s="142" t="s">
        <v>239</v>
      </c>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4"/>
      <c r="AA86" s="194"/>
      <c r="AB86" s="196">
        <f t="shared" si="4"/>
        <v>0</v>
      </c>
      <c r="AC86" s="197"/>
      <c r="AD86" s="199"/>
      <c r="AE86" s="199" t="s">
        <v>265</v>
      </c>
    </row>
    <row r="87" spans="2:31" hidden="1" x14ac:dyDescent="0.25">
      <c r="B87" s="142" t="s">
        <v>69</v>
      </c>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4"/>
      <c r="AA87" s="194"/>
      <c r="AB87" s="196">
        <f t="shared" si="4"/>
        <v>0</v>
      </c>
      <c r="AC87" s="197"/>
      <c r="AD87" s="199"/>
      <c r="AE87" s="199" t="s">
        <v>265</v>
      </c>
    </row>
    <row r="88" spans="2:31" hidden="1" x14ac:dyDescent="0.25">
      <c r="B88" s="142" t="s">
        <v>140</v>
      </c>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4"/>
      <c r="AA88" s="194"/>
      <c r="AB88" s="196">
        <f t="shared" si="4"/>
        <v>0</v>
      </c>
      <c r="AC88" s="197"/>
      <c r="AD88" s="199"/>
      <c r="AE88" s="199" t="s">
        <v>265</v>
      </c>
    </row>
    <row r="89" spans="2:31" hidden="1" x14ac:dyDescent="0.25">
      <c r="B89" s="142" t="s">
        <v>194</v>
      </c>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4"/>
      <c r="AA89" s="194"/>
      <c r="AB89" s="196">
        <f t="shared" si="4"/>
        <v>0</v>
      </c>
      <c r="AC89" s="197"/>
      <c r="AD89" s="199"/>
      <c r="AE89" s="199" t="s">
        <v>265</v>
      </c>
    </row>
    <row r="90" spans="2:31" hidden="1" x14ac:dyDescent="0.25">
      <c r="B90" s="142" t="s">
        <v>169</v>
      </c>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4"/>
      <c r="AA90" s="194"/>
      <c r="AB90" s="196">
        <f t="shared" si="4"/>
        <v>0</v>
      </c>
      <c r="AC90" s="197"/>
      <c r="AD90" s="199"/>
      <c r="AE90" s="199" t="s">
        <v>265</v>
      </c>
    </row>
    <row r="91" spans="2:31" hidden="1" x14ac:dyDescent="0.25">
      <c r="B91" s="142" t="s">
        <v>191</v>
      </c>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4"/>
      <c r="AA91" s="194"/>
      <c r="AB91" s="196">
        <f t="shared" si="4"/>
        <v>0</v>
      </c>
      <c r="AC91" s="197"/>
      <c r="AD91" s="199"/>
      <c r="AE91" s="199" t="s">
        <v>265</v>
      </c>
    </row>
    <row r="92" spans="2:31" hidden="1" x14ac:dyDescent="0.25">
      <c r="B92" s="142" t="s">
        <v>93</v>
      </c>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4"/>
      <c r="AA92" s="194"/>
      <c r="AB92" s="196">
        <f t="shared" si="4"/>
        <v>0</v>
      </c>
      <c r="AC92" s="197"/>
      <c r="AD92" s="199"/>
      <c r="AE92" s="199" t="s">
        <v>265</v>
      </c>
    </row>
    <row r="93" spans="2:31" hidden="1" x14ac:dyDescent="0.25">
      <c r="B93" s="142" t="s">
        <v>161</v>
      </c>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4"/>
      <c r="AA93" s="194"/>
      <c r="AB93" s="196">
        <f t="shared" si="4"/>
        <v>0</v>
      </c>
      <c r="AC93" s="197"/>
      <c r="AD93" s="199"/>
      <c r="AE93" s="199" t="s">
        <v>265</v>
      </c>
    </row>
    <row r="94" spans="2:31" hidden="1" x14ac:dyDescent="0.25">
      <c r="B94" s="142" t="s">
        <v>102</v>
      </c>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4"/>
      <c r="AA94" s="194"/>
      <c r="AB94" s="196">
        <f t="shared" si="4"/>
        <v>0</v>
      </c>
      <c r="AC94" s="197"/>
      <c r="AD94" s="199"/>
      <c r="AE94" s="199" t="s">
        <v>265</v>
      </c>
    </row>
    <row r="95" spans="2:31" hidden="1" x14ac:dyDescent="0.25">
      <c r="B95" s="142" t="s">
        <v>208</v>
      </c>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4"/>
      <c r="AA95" s="194"/>
      <c r="AB95" s="196">
        <f t="shared" si="4"/>
        <v>0</v>
      </c>
      <c r="AC95" s="197"/>
      <c r="AD95" s="199"/>
      <c r="AE95" s="199" t="s">
        <v>265</v>
      </c>
    </row>
    <row r="96" spans="2:31" hidden="1" x14ac:dyDescent="0.25">
      <c r="B96" s="142" t="s">
        <v>174</v>
      </c>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4"/>
      <c r="AA96" s="194"/>
      <c r="AB96" s="196">
        <f t="shared" si="4"/>
        <v>0</v>
      </c>
      <c r="AC96" s="197"/>
      <c r="AD96" s="199"/>
      <c r="AE96" s="199" t="s">
        <v>265</v>
      </c>
    </row>
    <row r="97" spans="2:31" hidden="1" x14ac:dyDescent="0.25">
      <c r="B97" s="142" t="s">
        <v>115</v>
      </c>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4"/>
      <c r="AA97" s="194"/>
      <c r="AB97" s="196">
        <f t="shared" si="4"/>
        <v>0</v>
      </c>
      <c r="AC97" s="197"/>
      <c r="AD97" s="199"/>
      <c r="AE97" s="199" t="s">
        <v>265</v>
      </c>
    </row>
    <row r="98" spans="2:31" hidden="1" x14ac:dyDescent="0.25">
      <c r="B98" s="142" t="s">
        <v>88</v>
      </c>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4"/>
      <c r="AA98" s="194"/>
      <c r="AB98" s="196">
        <f t="shared" si="4"/>
        <v>0</v>
      </c>
      <c r="AC98" s="197"/>
      <c r="AD98" s="199"/>
      <c r="AE98" s="199" t="s">
        <v>265</v>
      </c>
    </row>
    <row r="99" spans="2:31" hidden="1" x14ac:dyDescent="0.25">
      <c r="B99" s="142" t="s">
        <v>99</v>
      </c>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4"/>
      <c r="AA99" s="194"/>
      <c r="AB99" s="196">
        <f t="shared" si="4"/>
        <v>0</v>
      </c>
      <c r="AC99" s="197"/>
      <c r="AD99" s="199"/>
      <c r="AE99" s="199" t="s">
        <v>265</v>
      </c>
    </row>
    <row r="100" spans="2:31" hidden="1" x14ac:dyDescent="0.25">
      <c r="B100" s="142" t="s">
        <v>138</v>
      </c>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4"/>
      <c r="AA100" s="194"/>
      <c r="AB100" s="196">
        <f t="shared" si="4"/>
        <v>0</v>
      </c>
      <c r="AC100" s="197"/>
      <c r="AD100" s="199"/>
      <c r="AE100" s="199" t="s">
        <v>265</v>
      </c>
    </row>
    <row r="101" spans="2:31" hidden="1" x14ac:dyDescent="0.25">
      <c r="B101" s="142" t="s">
        <v>89</v>
      </c>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4"/>
      <c r="AA101" s="194"/>
      <c r="AB101" s="196">
        <f t="shared" si="4"/>
        <v>0</v>
      </c>
      <c r="AC101" s="197"/>
      <c r="AD101" s="199"/>
      <c r="AE101" s="199" t="s">
        <v>265</v>
      </c>
    </row>
    <row r="102" spans="2:31" hidden="1" x14ac:dyDescent="0.25">
      <c r="B102" s="142" t="s">
        <v>116</v>
      </c>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4"/>
      <c r="AA102" s="194"/>
      <c r="AB102" s="196">
        <f t="shared" si="4"/>
        <v>0</v>
      </c>
      <c r="AC102" s="197"/>
      <c r="AD102" s="199"/>
      <c r="AE102" s="199" t="s">
        <v>265</v>
      </c>
    </row>
    <row r="103" spans="2:31" hidden="1" x14ac:dyDescent="0.25">
      <c r="B103" s="142" t="s">
        <v>196</v>
      </c>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4"/>
      <c r="AA103" s="194"/>
      <c r="AB103" s="196">
        <f t="shared" si="4"/>
        <v>0</v>
      </c>
      <c r="AC103" s="197"/>
      <c r="AD103" s="199"/>
      <c r="AE103" s="199" t="s">
        <v>265</v>
      </c>
    </row>
    <row r="104" spans="2:31" hidden="1" x14ac:dyDescent="0.25">
      <c r="B104" s="142" t="s">
        <v>220</v>
      </c>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4"/>
      <c r="AA104" s="194"/>
      <c r="AB104" s="196">
        <f t="shared" ref="AB104:AB135" si="5">SUM(E104:AA104)/23</f>
        <v>0</v>
      </c>
      <c r="AC104" s="197"/>
      <c r="AD104" s="199"/>
      <c r="AE104" s="199" t="s">
        <v>265</v>
      </c>
    </row>
    <row r="105" spans="2:31" hidden="1" x14ac:dyDescent="0.25">
      <c r="B105" s="142" t="s">
        <v>135</v>
      </c>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4"/>
      <c r="AA105" s="194"/>
      <c r="AB105" s="196">
        <f t="shared" si="5"/>
        <v>0</v>
      </c>
      <c r="AC105" s="197"/>
      <c r="AD105" s="199"/>
      <c r="AE105" s="199" t="s">
        <v>265</v>
      </c>
    </row>
    <row r="106" spans="2:31" hidden="1" x14ac:dyDescent="0.25">
      <c r="B106" s="142" t="s">
        <v>180</v>
      </c>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4"/>
      <c r="AA106" s="194"/>
      <c r="AB106" s="196">
        <f t="shared" si="5"/>
        <v>0</v>
      </c>
      <c r="AC106" s="197"/>
      <c r="AD106" s="199"/>
      <c r="AE106" s="199" t="s">
        <v>265</v>
      </c>
    </row>
    <row r="107" spans="2:31" hidden="1" x14ac:dyDescent="0.25">
      <c r="B107" s="142" t="s">
        <v>225</v>
      </c>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4"/>
      <c r="AA107" s="194"/>
      <c r="AB107" s="196">
        <f t="shared" si="5"/>
        <v>0</v>
      </c>
      <c r="AC107" s="197"/>
      <c r="AD107" s="199"/>
      <c r="AE107" s="199" t="s">
        <v>265</v>
      </c>
    </row>
    <row r="108" spans="2:31" hidden="1" x14ac:dyDescent="0.25">
      <c r="B108" s="142" t="s">
        <v>214</v>
      </c>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4"/>
      <c r="AA108" s="194"/>
      <c r="AB108" s="196">
        <f t="shared" si="5"/>
        <v>0</v>
      </c>
      <c r="AC108" s="197"/>
      <c r="AD108" s="199"/>
      <c r="AE108" s="199" t="s">
        <v>265</v>
      </c>
    </row>
    <row r="109" spans="2:31" hidden="1" x14ac:dyDescent="0.25">
      <c r="B109" s="142" t="s">
        <v>205</v>
      </c>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4"/>
      <c r="AA109" s="194"/>
      <c r="AB109" s="196">
        <f t="shared" si="5"/>
        <v>0</v>
      </c>
      <c r="AC109" s="197"/>
      <c r="AD109" s="199"/>
      <c r="AE109" s="199" t="s">
        <v>265</v>
      </c>
    </row>
    <row r="110" spans="2:31" hidden="1" x14ac:dyDescent="0.25">
      <c r="B110" s="142" t="s">
        <v>170</v>
      </c>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4"/>
      <c r="AA110" s="194"/>
      <c r="AB110" s="196">
        <f t="shared" si="5"/>
        <v>0</v>
      </c>
      <c r="AC110" s="197"/>
      <c r="AD110" s="199"/>
      <c r="AE110" s="199" t="s">
        <v>265</v>
      </c>
    </row>
    <row r="111" spans="2:31" x14ac:dyDescent="0.25">
      <c r="B111" s="142" t="s">
        <v>166</v>
      </c>
      <c r="C111" s="193">
        <v>63240196</v>
      </c>
      <c r="D111" s="193">
        <v>85341241</v>
      </c>
      <c r="E111" s="200">
        <v>0</v>
      </c>
      <c r="F111" s="200">
        <v>0</v>
      </c>
      <c r="G111" s="200">
        <v>0</v>
      </c>
      <c r="H111" s="200">
        <v>0</v>
      </c>
      <c r="I111" s="200">
        <v>0</v>
      </c>
      <c r="J111" s="200">
        <v>0</v>
      </c>
      <c r="K111" s="200">
        <v>0</v>
      </c>
      <c r="L111" s="200">
        <v>0</v>
      </c>
      <c r="M111" s="200">
        <v>0</v>
      </c>
      <c r="N111" s="200">
        <v>0</v>
      </c>
      <c r="O111" s="200">
        <v>0</v>
      </c>
      <c r="P111" s="200">
        <v>0</v>
      </c>
      <c r="Q111" s="200">
        <v>0</v>
      </c>
      <c r="R111" s="200">
        <v>0</v>
      </c>
      <c r="S111" s="194">
        <v>0</v>
      </c>
      <c r="T111" s="194">
        <v>0</v>
      </c>
      <c r="U111" s="194">
        <v>0</v>
      </c>
      <c r="V111" s="194">
        <v>0</v>
      </c>
      <c r="W111" s="194">
        <v>0</v>
      </c>
      <c r="X111" s="194">
        <v>0</v>
      </c>
      <c r="Y111" s="194">
        <v>0</v>
      </c>
      <c r="Z111" s="194"/>
      <c r="AA111" s="194"/>
      <c r="AB111" s="196">
        <f t="shared" si="5"/>
        <v>0</v>
      </c>
      <c r="AC111" s="197">
        <f>(C111+D111)/2</f>
        <v>74290718.5</v>
      </c>
      <c r="AD111" s="197">
        <v>200000</v>
      </c>
      <c r="AE111" s="198">
        <f>AB111/AC111*AD111</f>
        <v>0</v>
      </c>
    </row>
    <row r="112" spans="2:31" x14ac:dyDescent="0.25">
      <c r="B112" s="142" t="s">
        <v>226</v>
      </c>
      <c r="C112" s="193">
        <v>49176500</v>
      </c>
      <c r="D112" s="193">
        <v>38000000</v>
      </c>
      <c r="E112" s="194">
        <v>71.099999999999994</v>
      </c>
      <c r="F112" s="194">
        <v>71.3</v>
      </c>
      <c r="G112" s="194">
        <v>73.400000000000006</v>
      </c>
      <c r="H112" s="195">
        <v>73.400000000000006</v>
      </c>
      <c r="I112" s="195">
        <v>83.3</v>
      </c>
      <c r="J112" s="194">
        <v>83.3</v>
      </c>
      <c r="K112" s="194">
        <v>84.8</v>
      </c>
      <c r="L112" s="194">
        <v>87.2</v>
      </c>
      <c r="M112" s="194">
        <v>84.3</v>
      </c>
      <c r="N112" s="194">
        <v>77.900000000000006</v>
      </c>
      <c r="O112" s="194">
        <v>84</v>
      </c>
      <c r="P112" s="194">
        <v>84.9</v>
      </c>
      <c r="Q112" s="194">
        <v>84.9</v>
      </c>
      <c r="R112" s="194">
        <v>78.2</v>
      </c>
      <c r="S112" s="194">
        <v>83.1</v>
      </c>
      <c r="T112" s="194">
        <v>82.4</v>
      </c>
      <c r="U112" s="194">
        <v>81</v>
      </c>
      <c r="V112" s="194">
        <v>85.6</v>
      </c>
      <c r="W112" s="194">
        <v>79.5</v>
      </c>
      <c r="X112" s="194">
        <v>78.099999999999994</v>
      </c>
      <c r="Y112" s="194">
        <v>71.5</v>
      </c>
      <c r="Z112" s="194">
        <v>81.099999999999994</v>
      </c>
      <c r="AA112" s="300">
        <v>81.099999999999994</v>
      </c>
      <c r="AB112" s="196">
        <f t="shared" si="5"/>
        <v>80.234782608695639</v>
      </c>
      <c r="AC112" s="197">
        <f>(C112+D112)/2</f>
        <v>43588250</v>
      </c>
      <c r="AD112" s="197">
        <v>200000</v>
      </c>
      <c r="AE112" s="301">
        <f>AB112/AC112*AD112</f>
        <v>0.36814867588717437</v>
      </c>
    </row>
    <row r="113" spans="2:31" hidden="1" x14ac:dyDescent="0.25">
      <c r="B113" s="142" t="s">
        <v>101</v>
      </c>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4"/>
      <c r="AA113" s="194"/>
      <c r="AB113" s="196">
        <f t="shared" si="5"/>
        <v>0</v>
      </c>
      <c r="AC113" s="197"/>
      <c r="AD113" s="199"/>
      <c r="AE113" s="199" t="s">
        <v>265</v>
      </c>
    </row>
    <row r="114" spans="2:31" hidden="1" x14ac:dyDescent="0.25">
      <c r="B114" s="142" t="s">
        <v>243</v>
      </c>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4"/>
      <c r="AA114" s="194"/>
      <c r="AB114" s="196">
        <f t="shared" si="5"/>
        <v>0</v>
      </c>
      <c r="AC114" s="197"/>
      <c r="AD114" s="199"/>
      <c r="AE114" s="199" t="s">
        <v>265</v>
      </c>
    </row>
    <row r="115" spans="2:31" hidden="1" x14ac:dyDescent="0.25">
      <c r="B115" s="142" t="s">
        <v>155</v>
      </c>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4"/>
      <c r="AA115" s="194"/>
      <c r="AB115" s="196">
        <f t="shared" si="5"/>
        <v>0</v>
      </c>
      <c r="AC115" s="197"/>
      <c r="AD115" s="199"/>
      <c r="AE115" s="199" t="s">
        <v>265</v>
      </c>
    </row>
    <row r="116" spans="2:31" hidden="1" x14ac:dyDescent="0.25">
      <c r="B116" s="142" t="s">
        <v>78</v>
      </c>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4"/>
      <c r="AA116" s="194"/>
      <c r="AB116" s="196">
        <f t="shared" si="5"/>
        <v>0</v>
      </c>
      <c r="AC116" s="197"/>
      <c r="AD116" s="199"/>
      <c r="AE116" s="199" t="s">
        <v>265</v>
      </c>
    </row>
    <row r="117" spans="2:31" hidden="1" x14ac:dyDescent="0.25">
      <c r="B117" s="142" t="s">
        <v>183</v>
      </c>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4"/>
      <c r="AA117" s="194"/>
      <c r="AB117" s="196">
        <f t="shared" si="5"/>
        <v>0</v>
      </c>
      <c r="AC117" s="197"/>
      <c r="AD117" s="199"/>
      <c r="AE117" s="199" t="s">
        <v>265</v>
      </c>
    </row>
    <row r="118" spans="2:31" hidden="1" x14ac:dyDescent="0.25">
      <c r="B118" s="142" t="s">
        <v>176</v>
      </c>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4"/>
      <c r="AA118" s="194"/>
      <c r="AB118" s="196">
        <f t="shared" si="5"/>
        <v>0</v>
      </c>
      <c r="AC118" s="197"/>
      <c r="AD118" s="199"/>
      <c r="AE118" s="199" t="s">
        <v>265</v>
      </c>
    </row>
    <row r="119" spans="2:31" hidden="1" x14ac:dyDescent="0.25">
      <c r="B119" s="142" t="s">
        <v>91</v>
      </c>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4"/>
      <c r="AA119" s="194"/>
      <c r="AB119" s="196">
        <f t="shared" si="5"/>
        <v>0</v>
      </c>
      <c r="AC119" s="197"/>
      <c r="AD119" s="199"/>
      <c r="AE119" s="199" t="s">
        <v>265</v>
      </c>
    </row>
    <row r="120" spans="2:31" hidden="1" x14ac:dyDescent="0.25">
      <c r="B120" s="142" t="s">
        <v>217</v>
      </c>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4"/>
      <c r="AA120" s="194"/>
      <c r="AB120" s="196">
        <f t="shared" si="5"/>
        <v>0</v>
      </c>
      <c r="AC120" s="197"/>
      <c r="AD120" s="199"/>
      <c r="AE120" s="199" t="s">
        <v>265</v>
      </c>
    </row>
    <row r="121" spans="2:31" hidden="1" x14ac:dyDescent="0.25">
      <c r="B121" s="142" t="s">
        <v>244</v>
      </c>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4"/>
      <c r="AA121" s="194"/>
      <c r="AB121" s="196">
        <f t="shared" si="5"/>
        <v>0</v>
      </c>
      <c r="AC121" s="197"/>
      <c r="AD121" s="199"/>
      <c r="AE121" s="199" t="s">
        <v>265</v>
      </c>
    </row>
    <row r="122" spans="2:31" hidden="1" x14ac:dyDescent="0.25">
      <c r="B122" s="142" t="s">
        <v>167</v>
      </c>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4"/>
      <c r="AA122" s="194"/>
      <c r="AB122" s="196">
        <f t="shared" si="5"/>
        <v>0</v>
      </c>
      <c r="AC122" s="197"/>
      <c r="AD122" s="199"/>
      <c r="AE122" s="199" t="s">
        <v>265</v>
      </c>
    </row>
    <row r="123" spans="2:31" hidden="1" x14ac:dyDescent="0.25">
      <c r="B123" s="142" t="s">
        <v>76</v>
      </c>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4"/>
      <c r="AA123" s="194"/>
      <c r="AB123" s="196">
        <f t="shared" si="5"/>
        <v>0</v>
      </c>
      <c r="AC123" s="197"/>
      <c r="AD123" s="199"/>
      <c r="AE123" s="199" t="s">
        <v>265</v>
      </c>
    </row>
    <row r="124" spans="2:31" hidden="1" x14ac:dyDescent="0.25">
      <c r="B124" s="142" t="s">
        <v>82</v>
      </c>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4"/>
      <c r="AA124" s="194"/>
      <c r="AB124" s="196">
        <f t="shared" si="5"/>
        <v>0</v>
      </c>
      <c r="AC124" s="197"/>
      <c r="AD124" s="199"/>
      <c r="AE124" s="199" t="s">
        <v>265</v>
      </c>
    </row>
    <row r="125" spans="2:31" hidden="1" x14ac:dyDescent="0.25">
      <c r="B125" s="142" t="s">
        <v>177</v>
      </c>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4"/>
      <c r="AA125" s="194"/>
      <c r="AB125" s="196">
        <f t="shared" si="5"/>
        <v>0</v>
      </c>
      <c r="AC125" s="197"/>
      <c r="AD125" s="199"/>
      <c r="AE125" s="199" t="s">
        <v>265</v>
      </c>
    </row>
    <row r="126" spans="2:31" hidden="1" x14ac:dyDescent="0.25">
      <c r="B126" s="142" t="s">
        <v>124</v>
      </c>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4"/>
      <c r="AA126" s="194"/>
      <c r="AB126" s="196">
        <f t="shared" si="5"/>
        <v>0</v>
      </c>
      <c r="AC126" s="197"/>
      <c r="AD126" s="199"/>
      <c r="AE126" s="199" t="s">
        <v>265</v>
      </c>
    </row>
    <row r="127" spans="2:31" hidden="1" x14ac:dyDescent="0.25">
      <c r="B127" s="142" t="s">
        <v>70</v>
      </c>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4"/>
      <c r="AA127" s="194"/>
      <c r="AB127" s="196">
        <f t="shared" si="5"/>
        <v>0</v>
      </c>
      <c r="AC127" s="197"/>
      <c r="AD127" s="199"/>
      <c r="AE127" s="199" t="s">
        <v>265</v>
      </c>
    </row>
    <row r="128" spans="2:31" hidden="1" x14ac:dyDescent="0.25">
      <c r="B128" s="142" t="s">
        <v>198</v>
      </c>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4"/>
      <c r="AA128" s="194"/>
      <c r="AB128" s="196">
        <f t="shared" si="5"/>
        <v>0</v>
      </c>
      <c r="AC128" s="197"/>
      <c r="AD128" s="199"/>
      <c r="AE128" s="199" t="s">
        <v>265</v>
      </c>
    </row>
    <row r="129" spans="2:31" hidden="1" x14ac:dyDescent="0.25">
      <c r="B129" s="142" t="s">
        <v>181</v>
      </c>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4"/>
      <c r="AA129" s="194"/>
      <c r="AB129" s="196">
        <f t="shared" si="5"/>
        <v>0</v>
      </c>
      <c r="AC129" s="197"/>
      <c r="AD129" s="199"/>
      <c r="AE129" s="199" t="s">
        <v>265</v>
      </c>
    </row>
    <row r="130" spans="2:31" hidden="1" x14ac:dyDescent="0.25">
      <c r="B130" s="142" t="s">
        <v>128</v>
      </c>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4"/>
      <c r="AA130" s="194"/>
      <c r="AB130" s="196">
        <f t="shared" si="5"/>
        <v>0</v>
      </c>
      <c r="AC130" s="197"/>
      <c r="AD130" s="199"/>
      <c r="AE130" s="199" t="s">
        <v>265</v>
      </c>
    </row>
    <row r="131" spans="2:31" hidden="1" x14ac:dyDescent="0.25">
      <c r="B131" s="142" t="s">
        <v>141</v>
      </c>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4"/>
      <c r="AA131" s="194"/>
      <c r="AB131" s="196">
        <f t="shared" si="5"/>
        <v>0</v>
      </c>
      <c r="AC131" s="197"/>
      <c r="AD131" s="199"/>
      <c r="AE131" s="199" t="s">
        <v>265</v>
      </c>
    </row>
    <row r="132" spans="2:31" hidden="1" x14ac:dyDescent="0.25">
      <c r="B132" s="142" t="s">
        <v>172</v>
      </c>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4"/>
      <c r="AA132" s="194"/>
      <c r="AB132" s="196">
        <f t="shared" si="5"/>
        <v>0</v>
      </c>
      <c r="AC132" s="197"/>
      <c r="AD132" s="199"/>
      <c r="AE132" s="199" t="s">
        <v>265</v>
      </c>
    </row>
    <row r="133" spans="2:31" hidden="1" x14ac:dyDescent="0.25">
      <c r="B133" s="142" t="s">
        <v>184</v>
      </c>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4"/>
      <c r="AA133" s="194"/>
      <c r="AB133" s="196">
        <f t="shared" si="5"/>
        <v>0</v>
      </c>
      <c r="AC133" s="197"/>
      <c r="AD133" s="199"/>
      <c r="AE133" s="199" t="s">
        <v>265</v>
      </c>
    </row>
    <row r="134" spans="2:31" hidden="1" x14ac:dyDescent="0.25">
      <c r="B134" s="142" t="s">
        <v>248</v>
      </c>
      <c r="C134" s="199"/>
      <c r="D134" s="199"/>
      <c r="E134" s="199"/>
      <c r="F134" s="199"/>
      <c r="G134" s="199"/>
      <c r="H134" s="199"/>
      <c r="I134" s="199"/>
      <c r="J134" s="199"/>
      <c r="K134" s="199"/>
      <c r="L134" s="199"/>
      <c r="M134" s="199"/>
      <c r="N134" s="199"/>
      <c r="O134" s="199"/>
      <c r="P134" s="199"/>
      <c r="Q134" s="199"/>
      <c r="R134" s="199"/>
      <c r="S134" s="199"/>
      <c r="T134" s="199"/>
      <c r="U134" s="199"/>
      <c r="V134" s="199"/>
      <c r="W134" s="199"/>
      <c r="X134" s="199"/>
      <c r="Y134" s="199"/>
      <c r="Z134" s="194"/>
      <c r="AA134" s="194"/>
      <c r="AB134" s="196">
        <f t="shared" si="5"/>
        <v>0</v>
      </c>
      <c r="AC134" s="197"/>
      <c r="AD134" s="199"/>
      <c r="AE134" s="199" t="s">
        <v>265</v>
      </c>
    </row>
    <row r="135" spans="2:31" hidden="1" x14ac:dyDescent="0.25">
      <c r="B135" s="142" t="s">
        <v>131</v>
      </c>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4"/>
      <c r="AA135" s="194"/>
      <c r="AB135" s="196">
        <f t="shared" si="5"/>
        <v>0</v>
      </c>
      <c r="AC135" s="197"/>
      <c r="AD135" s="199"/>
      <c r="AE135" s="199" t="s">
        <v>265</v>
      </c>
    </row>
    <row r="136" spans="2:31" hidden="1" x14ac:dyDescent="0.25">
      <c r="B136" s="142" t="s">
        <v>77</v>
      </c>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4"/>
      <c r="AA136" s="194"/>
      <c r="AB136" s="196">
        <f t="shared" ref="AB136:AB167" si="6">SUM(E136:AA136)/23</f>
        <v>0</v>
      </c>
      <c r="AC136" s="197"/>
      <c r="AD136" s="199"/>
      <c r="AE136" s="199" t="s">
        <v>265</v>
      </c>
    </row>
    <row r="137" spans="2:31" hidden="1" x14ac:dyDescent="0.25">
      <c r="B137" s="142" t="s">
        <v>90</v>
      </c>
      <c r="C137" s="199"/>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4"/>
      <c r="AA137" s="194"/>
      <c r="AB137" s="196">
        <f t="shared" si="6"/>
        <v>0</v>
      </c>
      <c r="AC137" s="197"/>
      <c r="AD137" s="199"/>
      <c r="AE137" s="199" t="s">
        <v>265</v>
      </c>
    </row>
    <row r="138" spans="2:31" hidden="1" x14ac:dyDescent="0.25">
      <c r="B138" s="142" t="s">
        <v>132</v>
      </c>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4"/>
      <c r="AA138" s="194"/>
      <c r="AB138" s="196">
        <f t="shared" si="6"/>
        <v>0</v>
      </c>
      <c r="AC138" s="197"/>
      <c r="AD138" s="199"/>
      <c r="AE138" s="199" t="s">
        <v>265</v>
      </c>
    </row>
    <row r="139" spans="2:31" hidden="1" x14ac:dyDescent="0.25">
      <c r="B139" s="142" t="s">
        <v>81</v>
      </c>
      <c r="C139" s="199"/>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4"/>
      <c r="AA139" s="194"/>
      <c r="AB139" s="196">
        <f t="shared" si="6"/>
        <v>0</v>
      </c>
      <c r="AC139" s="197"/>
      <c r="AD139" s="199"/>
      <c r="AE139" s="199" t="s">
        <v>265</v>
      </c>
    </row>
    <row r="140" spans="2:31" hidden="1" x14ac:dyDescent="0.25">
      <c r="B140" s="142" t="s">
        <v>218</v>
      </c>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4"/>
      <c r="AA140" s="194"/>
      <c r="AB140" s="196">
        <f t="shared" si="6"/>
        <v>0</v>
      </c>
      <c r="AC140" s="197"/>
      <c r="AD140" s="199"/>
      <c r="AE140" s="199" t="s">
        <v>265</v>
      </c>
    </row>
    <row r="141" spans="2:31" hidden="1" x14ac:dyDescent="0.25">
      <c r="B141" s="142" t="s">
        <v>206</v>
      </c>
      <c r="C141" s="199"/>
      <c r="D141" s="199"/>
      <c r="E141" s="199"/>
      <c r="F141" s="199"/>
      <c r="G141" s="199"/>
      <c r="H141" s="199"/>
      <c r="I141" s="199"/>
      <c r="J141" s="199"/>
      <c r="K141" s="199"/>
      <c r="L141" s="199"/>
      <c r="M141" s="199"/>
      <c r="N141" s="199"/>
      <c r="O141" s="199"/>
      <c r="P141" s="199"/>
      <c r="Q141" s="199"/>
      <c r="R141" s="199"/>
      <c r="S141" s="199"/>
      <c r="T141" s="199"/>
      <c r="U141" s="199"/>
      <c r="V141" s="199"/>
      <c r="W141" s="199"/>
      <c r="X141" s="199"/>
      <c r="Y141" s="199"/>
      <c r="Z141" s="194"/>
      <c r="AA141" s="194"/>
      <c r="AB141" s="196">
        <f t="shared" si="6"/>
        <v>0</v>
      </c>
      <c r="AC141" s="197"/>
      <c r="AD141" s="199"/>
      <c r="AE141" s="199" t="s">
        <v>265</v>
      </c>
    </row>
    <row r="142" spans="2:31" hidden="1" x14ac:dyDescent="0.25">
      <c r="B142" s="142" t="s">
        <v>114</v>
      </c>
      <c r="C142" s="199"/>
      <c r="D142" s="199"/>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4"/>
      <c r="AA142" s="194"/>
      <c r="AB142" s="196">
        <f t="shared" si="6"/>
        <v>0</v>
      </c>
      <c r="AC142" s="197"/>
      <c r="AD142" s="199"/>
      <c r="AE142" s="199" t="s">
        <v>265</v>
      </c>
    </row>
    <row r="143" spans="2:31" hidden="1" x14ac:dyDescent="0.25">
      <c r="B143" s="142" t="s">
        <v>87</v>
      </c>
      <c r="C143" s="199"/>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4"/>
      <c r="AA143" s="194"/>
      <c r="AB143" s="196">
        <f t="shared" si="6"/>
        <v>0</v>
      </c>
      <c r="AC143" s="197"/>
      <c r="AD143" s="199"/>
      <c r="AE143" s="199" t="s">
        <v>265</v>
      </c>
    </row>
    <row r="144" spans="2:31" hidden="1" x14ac:dyDescent="0.25">
      <c r="B144" s="142" t="s">
        <v>123</v>
      </c>
      <c r="C144" s="199"/>
      <c r="D144" s="199"/>
      <c r="E144" s="199"/>
      <c r="F144" s="199"/>
      <c r="G144" s="199"/>
      <c r="H144" s="199"/>
      <c r="I144" s="199"/>
      <c r="J144" s="199"/>
      <c r="K144" s="199"/>
      <c r="L144" s="199"/>
      <c r="M144" s="199"/>
      <c r="N144" s="199"/>
      <c r="O144" s="199"/>
      <c r="P144" s="199"/>
      <c r="Q144" s="199"/>
      <c r="R144" s="199"/>
      <c r="S144" s="199"/>
      <c r="T144" s="199"/>
      <c r="U144" s="199"/>
      <c r="V144" s="199"/>
      <c r="W144" s="199"/>
      <c r="X144" s="199"/>
      <c r="Y144" s="199"/>
      <c r="Z144" s="194"/>
      <c r="AA144" s="194"/>
      <c r="AB144" s="196">
        <f t="shared" si="6"/>
        <v>0</v>
      </c>
      <c r="AC144" s="197"/>
      <c r="AD144" s="199"/>
      <c r="AE144" s="199" t="s">
        <v>265</v>
      </c>
    </row>
    <row r="145" spans="2:31" hidden="1" x14ac:dyDescent="0.25">
      <c r="B145" s="142" t="s">
        <v>178</v>
      </c>
      <c r="C145" s="199"/>
      <c r="D145" s="199"/>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4"/>
      <c r="AA145" s="194"/>
      <c r="AB145" s="196">
        <f t="shared" si="6"/>
        <v>0</v>
      </c>
      <c r="AC145" s="197"/>
      <c r="AD145" s="199"/>
      <c r="AE145" s="199" t="s">
        <v>265</v>
      </c>
    </row>
    <row r="146" spans="2:31" hidden="1" x14ac:dyDescent="0.25">
      <c r="B146" s="142" t="s">
        <v>186</v>
      </c>
      <c r="C146" s="199"/>
      <c r="D146" s="199"/>
      <c r="E146" s="199"/>
      <c r="F146" s="199"/>
      <c r="G146" s="199"/>
      <c r="H146" s="199"/>
      <c r="I146" s="199"/>
      <c r="J146" s="199"/>
      <c r="K146" s="199"/>
      <c r="L146" s="199"/>
      <c r="M146" s="199"/>
      <c r="N146" s="199"/>
      <c r="O146" s="199"/>
      <c r="P146" s="199"/>
      <c r="Q146" s="199"/>
      <c r="R146" s="199"/>
      <c r="S146" s="199"/>
      <c r="T146" s="199"/>
      <c r="U146" s="199"/>
      <c r="V146" s="199"/>
      <c r="W146" s="199"/>
      <c r="X146" s="199"/>
      <c r="Y146" s="199"/>
      <c r="Z146" s="194"/>
      <c r="AA146" s="194"/>
      <c r="AB146" s="196">
        <f t="shared" si="6"/>
        <v>0</v>
      </c>
      <c r="AC146" s="197"/>
      <c r="AD146" s="199"/>
      <c r="AE146" s="199" t="s">
        <v>265</v>
      </c>
    </row>
    <row r="147" spans="2:31" hidden="1" x14ac:dyDescent="0.25">
      <c r="B147" s="142" t="s">
        <v>221</v>
      </c>
      <c r="C147" s="199"/>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4"/>
      <c r="AA147" s="194"/>
      <c r="AB147" s="196">
        <f t="shared" si="6"/>
        <v>0</v>
      </c>
      <c r="AC147" s="197"/>
      <c r="AD147" s="199"/>
      <c r="AE147" s="199" t="s">
        <v>265</v>
      </c>
    </row>
    <row r="148" spans="2:31" hidden="1" x14ac:dyDescent="0.25">
      <c r="B148" s="142" t="s">
        <v>215</v>
      </c>
      <c r="C148" s="199"/>
      <c r="D148" s="199"/>
      <c r="E148" s="199"/>
      <c r="F148" s="199"/>
      <c r="G148" s="199"/>
      <c r="H148" s="199"/>
      <c r="I148" s="199"/>
      <c r="J148" s="199"/>
      <c r="K148" s="199"/>
      <c r="L148" s="199"/>
      <c r="M148" s="199"/>
      <c r="N148" s="199"/>
      <c r="O148" s="199"/>
      <c r="P148" s="199"/>
      <c r="Q148" s="199"/>
      <c r="R148" s="199"/>
      <c r="S148" s="199"/>
      <c r="T148" s="199"/>
      <c r="U148" s="199"/>
      <c r="V148" s="199"/>
      <c r="W148" s="199"/>
      <c r="X148" s="199"/>
      <c r="Y148" s="199"/>
      <c r="Z148" s="194"/>
      <c r="AA148" s="194"/>
      <c r="AB148" s="196">
        <f t="shared" si="6"/>
        <v>0</v>
      </c>
      <c r="AC148" s="197"/>
      <c r="AD148" s="199"/>
      <c r="AE148" s="199" t="s">
        <v>265</v>
      </c>
    </row>
    <row r="149" spans="2:31" hidden="1" x14ac:dyDescent="0.25">
      <c r="B149" s="142" t="s">
        <v>249</v>
      </c>
      <c r="C149" s="199"/>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4"/>
      <c r="AA149" s="194"/>
      <c r="AB149" s="196">
        <f t="shared" si="6"/>
        <v>0</v>
      </c>
      <c r="AC149" s="197"/>
      <c r="AD149" s="199"/>
      <c r="AE149" s="199" t="s">
        <v>265</v>
      </c>
    </row>
    <row r="150" spans="2:31" hidden="1" x14ac:dyDescent="0.25">
      <c r="B150" s="142" t="s">
        <v>143</v>
      </c>
      <c r="C150" s="199"/>
      <c r="D150" s="199"/>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4"/>
      <c r="AA150" s="194"/>
      <c r="AB150" s="196">
        <f t="shared" si="6"/>
        <v>0</v>
      </c>
      <c r="AC150" s="197"/>
      <c r="AD150" s="199"/>
      <c r="AE150" s="199" t="s">
        <v>265</v>
      </c>
    </row>
    <row r="151" spans="2:31" hidden="1" x14ac:dyDescent="0.25">
      <c r="B151" s="142" t="s">
        <v>113</v>
      </c>
      <c r="C151" s="199"/>
      <c r="D151" s="199"/>
      <c r="E151" s="199"/>
      <c r="F151" s="199"/>
      <c r="G151" s="199"/>
      <c r="H151" s="199"/>
      <c r="I151" s="199"/>
      <c r="J151" s="199"/>
      <c r="K151" s="199"/>
      <c r="L151" s="199"/>
      <c r="M151" s="199"/>
      <c r="N151" s="199"/>
      <c r="O151" s="199"/>
      <c r="P151" s="199"/>
      <c r="Q151" s="199"/>
      <c r="R151" s="199"/>
      <c r="S151" s="199"/>
      <c r="T151" s="199"/>
      <c r="U151" s="199"/>
      <c r="V151" s="199"/>
      <c r="W151" s="199"/>
      <c r="X151" s="199"/>
      <c r="Y151" s="199"/>
      <c r="Z151" s="194"/>
      <c r="AA151" s="194"/>
      <c r="AB151" s="196">
        <f t="shared" si="6"/>
        <v>0</v>
      </c>
      <c r="AC151" s="197"/>
      <c r="AD151" s="199"/>
      <c r="AE151" s="199" t="s">
        <v>265</v>
      </c>
    </row>
    <row r="152" spans="2:31" hidden="1" x14ac:dyDescent="0.25">
      <c r="B152" s="142" t="s">
        <v>120</v>
      </c>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4"/>
      <c r="AA152" s="194"/>
      <c r="AB152" s="196">
        <f t="shared" si="6"/>
        <v>0</v>
      </c>
      <c r="AC152" s="197"/>
      <c r="AD152" s="199"/>
      <c r="AE152" s="199" t="s">
        <v>265</v>
      </c>
    </row>
    <row r="153" spans="2:31" hidden="1" x14ac:dyDescent="0.25">
      <c r="B153" s="142" t="s">
        <v>130</v>
      </c>
      <c r="C153" s="199"/>
      <c r="D153" s="199"/>
      <c r="E153" s="199"/>
      <c r="F153" s="199"/>
      <c r="G153" s="199"/>
      <c r="H153" s="199"/>
      <c r="I153" s="199"/>
      <c r="J153" s="199"/>
      <c r="K153" s="199"/>
      <c r="L153" s="199"/>
      <c r="M153" s="199"/>
      <c r="N153" s="199"/>
      <c r="O153" s="199"/>
      <c r="P153" s="199"/>
      <c r="Q153" s="199"/>
      <c r="R153" s="199"/>
      <c r="S153" s="199"/>
      <c r="T153" s="199"/>
      <c r="U153" s="199"/>
      <c r="V153" s="199"/>
      <c r="W153" s="199"/>
      <c r="X153" s="199"/>
      <c r="Y153" s="199"/>
      <c r="Z153" s="194"/>
      <c r="AA153" s="194"/>
      <c r="AB153" s="196">
        <f t="shared" si="6"/>
        <v>0</v>
      </c>
      <c r="AC153" s="197"/>
      <c r="AD153" s="199"/>
      <c r="AE153" s="199" t="s">
        <v>265</v>
      </c>
    </row>
    <row r="154" spans="2:31" hidden="1" x14ac:dyDescent="0.25">
      <c r="B154" s="142" t="s">
        <v>125</v>
      </c>
      <c r="C154" s="199"/>
      <c r="D154" s="199"/>
      <c r="E154" s="199"/>
      <c r="F154" s="199"/>
      <c r="G154" s="199"/>
      <c r="H154" s="199"/>
      <c r="I154" s="199"/>
      <c r="J154" s="199"/>
      <c r="K154" s="199"/>
      <c r="L154" s="199"/>
      <c r="M154" s="199"/>
      <c r="N154" s="199"/>
      <c r="O154" s="199"/>
      <c r="P154" s="199"/>
      <c r="Q154" s="199"/>
      <c r="R154" s="199"/>
      <c r="S154" s="199"/>
      <c r="T154" s="199"/>
      <c r="U154" s="199"/>
      <c r="V154" s="199"/>
      <c r="W154" s="199"/>
      <c r="X154" s="199"/>
      <c r="Y154" s="199"/>
      <c r="Z154" s="194"/>
      <c r="AA154" s="194"/>
      <c r="AB154" s="196">
        <f t="shared" si="6"/>
        <v>0</v>
      </c>
      <c r="AC154" s="197"/>
      <c r="AD154" s="199"/>
      <c r="AE154" s="199" t="s">
        <v>265</v>
      </c>
    </row>
    <row r="155" spans="2:31" hidden="1" x14ac:dyDescent="0.25">
      <c r="B155" s="142" t="s">
        <v>219</v>
      </c>
      <c r="C155" s="199"/>
      <c r="D155" s="199"/>
      <c r="E155" s="199"/>
      <c r="F155" s="199"/>
      <c r="G155" s="199"/>
      <c r="H155" s="199"/>
      <c r="I155" s="199"/>
      <c r="J155" s="199"/>
      <c r="K155" s="199"/>
      <c r="L155" s="199"/>
      <c r="M155" s="199"/>
      <c r="N155" s="199"/>
      <c r="O155" s="199"/>
      <c r="P155" s="199"/>
      <c r="Q155" s="199"/>
      <c r="R155" s="199"/>
      <c r="S155" s="199"/>
      <c r="T155" s="199"/>
      <c r="U155" s="199"/>
      <c r="V155" s="199"/>
      <c r="W155" s="199"/>
      <c r="X155" s="199"/>
      <c r="Y155" s="199"/>
      <c r="Z155" s="194"/>
      <c r="AA155" s="194"/>
      <c r="AB155" s="196">
        <f t="shared" si="6"/>
        <v>0</v>
      </c>
      <c r="AC155" s="197"/>
      <c r="AD155" s="199"/>
      <c r="AE155" s="199" t="s">
        <v>265</v>
      </c>
    </row>
    <row r="156" spans="2:31" hidden="1" x14ac:dyDescent="0.25">
      <c r="B156" s="142" t="s">
        <v>188</v>
      </c>
      <c r="C156" s="199"/>
      <c r="D156" s="199"/>
      <c r="E156" s="199"/>
      <c r="F156" s="199"/>
      <c r="G156" s="199"/>
      <c r="H156" s="199"/>
      <c r="I156" s="199"/>
      <c r="J156" s="199"/>
      <c r="K156" s="199"/>
      <c r="L156" s="199"/>
      <c r="M156" s="199"/>
      <c r="N156" s="199"/>
      <c r="O156" s="199"/>
      <c r="P156" s="199"/>
      <c r="Q156" s="199"/>
      <c r="R156" s="199"/>
      <c r="S156" s="199"/>
      <c r="T156" s="199"/>
      <c r="U156" s="199"/>
      <c r="V156" s="199"/>
      <c r="W156" s="199"/>
      <c r="X156" s="199"/>
      <c r="Y156" s="199"/>
      <c r="Z156" s="194"/>
      <c r="AA156" s="194"/>
      <c r="AB156" s="196">
        <f t="shared" si="6"/>
        <v>0</v>
      </c>
      <c r="AC156" s="197"/>
      <c r="AD156" s="199"/>
      <c r="AE156" s="199" t="s">
        <v>265</v>
      </c>
    </row>
    <row r="157" spans="2:31" hidden="1" x14ac:dyDescent="0.25">
      <c r="B157" s="142" t="s">
        <v>247</v>
      </c>
      <c r="C157" s="199"/>
      <c r="D157" s="199"/>
      <c r="E157" s="199"/>
      <c r="F157" s="199"/>
      <c r="G157" s="199"/>
      <c r="H157" s="199"/>
      <c r="I157" s="199"/>
      <c r="J157" s="199"/>
      <c r="K157" s="199"/>
      <c r="L157" s="199"/>
      <c r="M157" s="199"/>
      <c r="N157" s="199"/>
      <c r="O157" s="199"/>
      <c r="P157" s="199"/>
      <c r="Q157" s="199"/>
      <c r="R157" s="199"/>
      <c r="S157" s="199"/>
      <c r="T157" s="199"/>
      <c r="U157" s="199"/>
      <c r="V157" s="199"/>
      <c r="W157" s="199"/>
      <c r="X157" s="199"/>
      <c r="Y157" s="199"/>
      <c r="Z157" s="194"/>
      <c r="AA157" s="194"/>
      <c r="AB157" s="196">
        <f t="shared" si="6"/>
        <v>0</v>
      </c>
      <c r="AC157" s="197"/>
      <c r="AD157" s="199"/>
      <c r="AE157" s="199" t="s">
        <v>265</v>
      </c>
    </row>
    <row r="158" spans="2:31" hidden="1" x14ac:dyDescent="0.25">
      <c r="B158" s="142" t="s">
        <v>157</v>
      </c>
      <c r="C158" s="199"/>
      <c r="D158" s="199"/>
      <c r="E158" s="199"/>
      <c r="F158" s="199"/>
      <c r="G158" s="199"/>
      <c r="H158" s="199"/>
      <c r="I158" s="199"/>
      <c r="J158" s="199"/>
      <c r="K158" s="199"/>
      <c r="L158" s="199"/>
      <c r="M158" s="199"/>
      <c r="N158" s="199"/>
      <c r="O158" s="199"/>
      <c r="P158" s="199"/>
      <c r="Q158" s="199"/>
      <c r="R158" s="199"/>
      <c r="S158" s="199"/>
      <c r="T158" s="199"/>
      <c r="U158" s="199"/>
      <c r="V158" s="199"/>
      <c r="W158" s="199"/>
      <c r="X158" s="199"/>
      <c r="Y158" s="199"/>
      <c r="Z158" s="194"/>
      <c r="AA158" s="194"/>
      <c r="AB158" s="196">
        <f t="shared" si="6"/>
        <v>0</v>
      </c>
      <c r="AC158" s="197"/>
      <c r="AD158" s="199"/>
      <c r="AE158" s="199" t="s">
        <v>265</v>
      </c>
    </row>
    <row r="159" spans="2:31" hidden="1" x14ac:dyDescent="0.25">
      <c r="B159" s="142" t="s">
        <v>80</v>
      </c>
      <c r="C159" s="199"/>
      <c r="D159" s="199"/>
      <c r="E159" s="199"/>
      <c r="F159" s="199"/>
      <c r="G159" s="199"/>
      <c r="H159" s="199"/>
      <c r="I159" s="199"/>
      <c r="J159" s="199"/>
      <c r="K159" s="199"/>
      <c r="L159" s="199"/>
      <c r="M159" s="199"/>
      <c r="N159" s="199"/>
      <c r="O159" s="199"/>
      <c r="P159" s="199"/>
      <c r="Q159" s="199"/>
      <c r="R159" s="199"/>
      <c r="S159" s="199"/>
      <c r="T159" s="199"/>
      <c r="U159" s="199"/>
      <c r="V159" s="199"/>
      <c r="W159" s="199"/>
      <c r="X159" s="199"/>
      <c r="Y159" s="199"/>
      <c r="Z159" s="194"/>
      <c r="AA159" s="194"/>
      <c r="AB159" s="196">
        <f t="shared" si="6"/>
        <v>0</v>
      </c>
      <c r="AC159" s="197"/>
      <c r="AD159" s="199"/>
      <c r="AE159" s="199" t="s">
        <v>265</v>
      </c>
    </row>
    <row r="160" spans="2:31" hidden="1" x14ac:dyDescent="0.25">
      <c r="B160" s="142" t="s">
        <v>136</v>
      </c>
      <c r="C160" s="199"/>
      <c r="D160" s="199"/>
      <c r="E160" s="199"/>
      <c r="F160" s="199"/>
      <c r="G160" s="199"/>
      <c r="H160" s="199"/>
      <c r="I160" s="199"/>
      <c r="J160" s="199"/>
      <c r="K160" s="199"/>
      <c r="L160" s="199"/>
      <c r="M160" s="199"/>
      <c r="N160" s="199"/>
      <c r="O160" s="199"/>
      <c r="P160" s="199"/>
      <c r="Q160" s="199"/>
      <c r="R160" s="199"/>
      <c r="S160" s="199"/>
      <c r="T160" s="199"/>
      <c r="U160" s="199"/>
      <c r="V160" s="199"/>
      <c r="W160" s="199"/>
      <c r="X160" s="199"/>
      <c r="Y160" s="199"/>
      <c r="Z160" s="194"/>
      <c r="AA160" s="194"/>
      <c r="AB160" s="196">
        <f t="shared" si="6"/>
        <v>0</v>
      </c>
      <c r="AC160" s="197"/>
      <c r="AD160" s="199"/>
      <c r="AE160" s="199" t="s">
        <v>265</v>
      </c>
    </row>
    <row r="161" spans="2:31" hidden="1" x14ac:dyDescent="0.25">
      <c r="B161" s="142" t="s">
        <v>118</v>
      </c>
      <c r="C161" s="199"/>
      <c r="D161" s="199"/>
      <c r="E161" s="199"/>
      <c r="F161" s="199"/>
      <c r="G161" s="199"/>
      <c r="H161" s="199"/>
      <c r="I161" s="199"/>
      <c r="J161" s="199"/>
      <c r="K161" s="199"/>
      <c r="L161" s="199"/>
      <c r="M161" s="199"/>
      <c r="N161" s="199"/>
      <c r="O161" s="199"/>
      <c r="P161" s="199"/>
      <c r="Q161" s="199"/>
      <c r="R161" s="199"/>
      <c r="S161" s="199"/>
      <c r="T161" s="199"/>
      <c r="U161" s="199"/>
      <c r="V161" s="199"/>
      <c r="W161" s="199"/>
      <c r="X161" s="199"/>
      <c r="Y161" s="199"/>
      <c r="Z161" s="194"/>
      <c r="AA161" s="194"/>
      <c r="AB161" s="196">
        <f t="shared" si="6"/>
        <v>0</v>
      </c>
      <c r="AC161" s="197"/>
      <c r="AD161" s="199"/>
      <c r="AE161" s="199" t="s">
        <v>265</v>
      </c>
    </row>
    <row r="162" spans="2:31" hidden="1" x14ac:dyDescent="0.25">
      <c r="B162" s="142" t="s">
        <v>112</v>
      </c>
      <c r="C162" s="199"/>
      <c r="D162" s="199"/>
      <c r="E162" s="199"/>
      <c r="F162" s="199"/>
      <c r="G162" s="199"/>
      <c r="H162" s="199"/>
      <c r="I162" s="199"/>
      <c r="J162" s="199"/>
      <c r="K162" s="199"/>
      <c r="L162" s="199"/>
      <c r="M162" s="199"/>
      <c r="N162" s="199"/>
      <c r="O162" s="199"/>
      <c r="P162" s="199"/>
      <c r="Q162" s="199"/>
      <c r="R162" s="199"/>
      <c r="S162" s="199"/>
      <c r="T162" s="199"/>
      <c r="U162" s="199"/>
      <c r="V162" s="199"/>
      <c r="W162" s="199"/>
      <c r="X162" s="199"/>
      <c r="Y162" s="199"/>
      <c r="Z162" s="194"/>
      <c r="AA162" s="194"/>
      <c r="AB162" s="196">
        <f t="shared" si="6"/>
        <v>0</v>
      </c>
      <c r="AC162" s="197"/>
      <c r="AD162" s="199"/>
      <c r="AE162" s="199" t="s">
        <v>265</v>
      </c>
    </row>
    <row r="163" spans="2:31" x14ac:dyDescent="0.25">
      <c r="B163" s="142" t="s">
        <v>246</v>
      </c>
      <c r="C163" s="193">
        <v>3134067</v>
      </c>
      <c r="D163" s="193">
        <v>9441129</v>
      </c>
      <c r="E163" s="200">
        <v>0</v>
      </c>
      <c r="F163" s="200">
        <v>0</v>
      </c>
      <c r="G163" s="200">
        <v>0</v>
      </c>
      <c r="H163" s="200">
        <v>0</v>
      </c>
      <c r="I163" s="200">
        <v>0</v>
      </c>
      <c r="J163" s="200">
        <v>0</v>
      </c>
      <c r="K163" s="200">
        <v>0</v>
      </c>
      <c r="L163" s="200">
        <v>0</v>
      </c>
      <c r="M163" s="200">
        <v>0</v>
      </c>
      <c r="N163" s="200">
        <v>0</v>
      </c>
      <c r="O163" s="200">
        <v>0</v>
      </c>
      <c r="P163" s="200">
        <v>0</v>
      </c>
      <c r="Q163" s="200">
        <v>0</v>
      </c>
      <c r="R163" s="200">
        <v>0</v>
      </c>
      <c r="S163" s="194">
        <v>0</v>
      </c>
      <c r="T163" s="194">
        <v>0</v>
      </c>
      <c r="U163" s="194">
        <v>0</v>
      </c>
      <c r="V163" s="194">
        <v>0</v>
      </c>
      <c r="W163" s="194">
        <v>0</v>
      </c>
      <c r="X163" s="194">
        <v>0</v>
      </c>
      <c r="Y163" s="194">
        <v>0</v>
      </c>
      <c r="Z163" s="194">
        <v>10.1</v>
      </c>
      <c r="AA163" s="194">
        <v>19.3</v>
      </c>
      <c r="AB163" s="196">
        <f t="shared" si="6"/>
        <v>1.2782608695652173</v>
      </c>
      <c r="AC163" s="197">
        <f>(C163+D163)/2</f>
        <v>6287598</v>
      </c>
      <c r="AD163" s="197">
        <v>200000</v>
      </c>
      <c r="AE163" s="198">
        <f>AB163/AC163*AD163</f>
        <v>4.0659751770555856E-2</v>
      </c>
    </row>
    <row r="164" spans="2:31" hidden="1" x14ac:dyDescent="0.25">
      <c r="B164" s="142" t="s">
        <v>105</v>
      </c>
      <c r="C164" s="199"/>
      <c r="D164" s="199"/>
      <c r="E164" s="199"/>
      <c r="F164" s="199"/>
      <c r="G164" s="199"/>
      <c r="H164" s="199"/>
      <c r="I164" s="199"/>
      <c r="J164" s="199"/>
      <c r="K164" s="199"/>
      <c r="L164" s="199"/>
      <c r="M164" s="199"/>
      <c r="N164" s="199"/>
      <c r="O164" s="199"/>
      <c r="P164" s="199"/>
      <c r="Q164" s="199"/>
      <c r="R164" s="199"/>
      <c r="S164" s="199"/>
      <c r="T164" s="199"/>
      <c r="U164" s="199"/>
      <c r="V164" s="199"/>
      <c r="W164" s="199"/>
      <c r="X164" s="199"/>
      <c r="Y164" s="199"/>
      <c r="Z164" s="194"/>
      <c r="AA164" s="194"/>
      <c r="AB164" s="196">
        <f t="shared" si="6"/>
        <v>0</v>
      </c>
      <c r="AC164" s="197"/>
      <c r="AD164" s="199"/>
      <c r="AE164" s="199" t="s">
        <v>265</v>
      </c>
    </row>
    <row r="165" spans="2:31" hidden="1" x14ac:dyDescent="0.25">
      <c r="B165" s="142" t="s">
        <v>187</v>
      </c>
      <c r="C165" s="199"/>
      <c r="D165" s="199"/>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194"/>
      <c r="AA165" s="194"/>
      <c r="AB165" s="196">
        <f t="shared" si="6"/>
        <v>0</v>
      </c>
      <c r="AC165" s="197"/>
      <c r="AD165" s="199"/>
      <c r="AE165" s="199" t="s">
        <v>265</v>
      </c>
    </row>
    <row r="166" spans="2:31" hidden="1" x14ac:dyDescent="0.25">
      <c r="B166" s="142" t="s">
        <v>95</v>
      </c>
      <c r="C166" s="199"/>
      <c r="D166" s="199"/>
      <c r="E166" s="199"/>
      <c r="F166" s="199"/>
      <c r="G166" s="199"/>
      <c r="H166" s="199"/>
      <c r="I166" s="199"/>
      <c r="J166" s="199"/>
      <c r="K166" s="199"/>
      <c r="L166" s="199"/>
      <c r="M166" s="199"/>
      <c r="N166" s="199"/>
      <c r="O166" s="199"/>
      <c r="P166" s="199"/>
      <c r="Q166" s="199"/>
      <c r="R166" s="199"/>
      <c r="S166" s="199"/>
      <c r="T166" s="199"/>
      <c r="U166" s="199"/>
      <c r="V166" s="199"/>
      <c r="W166" s="199"/>
      <c r="X166" s="199"/>
      <c r="Y166" s="199"/>
      <c r="Z166" s="194"/>
      <c r="AA166" s="194"/>
      <c r="AB166" s="196">
        <f t="shared" si="6"/>
        <v>0</v>
      </c>
      <c r="AC166" s="197"/>
      <c r="AD166" s="199"/>
      <c r="AE166" s="199" t="s">
        <v>265</v>
      </c>
    </row>
    <row r="167" spans="2:31" hidden="1" x14ac:dyDescent="0.25">
      <c r="B167" s="142" t="s">
        <v>228</v>
      </c>
      <c r="C167" s="199"/>
      <c r="D167" s="199"/>
      <c r="E167" s="199"/>
      <c r="F167" s="199"/>
      <c r="G167" s="199"/>
      <c r="H167" s="199"/>
      <c r="I167" s="199"/>
      <c r="J167" s="199"/>
      <c r="K167" s="199"/>
      <c r="L167" s="199"/>
      <c r="M167" s="199"/>
      <c r="N167" s="199"/>
      <c r="O167" s="199"/>
      <c r="P167" s="199"/>
      <c r="Q167" s="199"/>
      <c r="R167" s="199"/>
      <c r="S167" s="199"/>
      <c r="T167" s="199"/>
      <c r="U167" s="199"/>
      <c r="V167" s="199"/>
      <c r="W167" s="199"/>
      <c r="X167" s="199"/>
      <c r="Y167" s="199"/>
      <c r="Z167" s="194"/>
      <c r="AA167" s="194"/>
      <c r="AB167" s="196">
        <f t="shared" si="6"/>
        <v>0</v>
      </c>
      <c r="AC167" s="197"/>
      <c r="AD167" s="199"/>
      <c r="AE167" s="199" t="s">
        <v>265</v>
      </c>
    </row>
    <row r="168" spans="2:31" hidden="1" x14ac:dyDescent="0.25">
      <c r="B168" s="142" t="s">
        <v>110</v>
      </c>
      <c r="C168" s="199"/>
      <c r="D168" s="199"/>
      <c r="E168" s="199"/>
      <c r="F168" s="199"/>
      <c r="G168" s="199"/>
      <c r="H168" s="199"/>
      <c r="I168" s="199"/>
      <c r="J168" s="199"/>
      <c r="K168" s="199"/>
      <c r="L168" s="199"/>
      <c r="M168" s="199"/>
      <c r="N168" s="199"/>
      <c r="O168" s="199"/>
      <c r="P168" s="199"/>
      <c r="Q168" s="199"/>
      <c r="R168" s="199"/>
      <c r="S168" s="199"/>
      <c r="T168" s="199"/>
      <c r="U168" s="199"/>
      <c r="V168" s="199"/>
      <c r="W168" s="199"/>
      <c r="X168" s="199"/>
      <c r="Y168" s="199"/>
      <c r="Z168" s="194"/>
      <c r="AA168" s="194"/>
      <c r="AB168" s="196">
        <f t="shared" ref="AB168:AB193" si="7">SUM(E168:AA168)/23</f>
        <v>0</v>
      </c>
      <c r="AC168" s="197"/>
      <c r="AD168" s="199"/>
      <c r="AE168" s="199" t="s">
        <v>265</v>
      </c>
    </row>
    <row r="169" spans="2:31" hidden="1" x14ac:dyDescent="0.25">
      <c r="B169" s="142" t="s">
        <v>74</v>
      </c>
      <c r="C169" s="199"/>
      <c r="D169" s="199"/>
      <c r="E169" s="199"/>
      <c r="F169" s="199"/>
      <c r="G169" s="199"/>
      <c r="H169" s="199"/>
      <c r="I169" s="199"/>
      <c r="J169" s="199"/>
      <c r="K169" s="199"/>
      <c r="L169" s="199"/>
      <c r="M169" s="199"/>
      <c r="N169" s="199"/>
      <c r="O169" s="199"/>
      <c r="P169" s="199"/>
      <c r="Q169" s="199"/>
      <c r="R169" s="199"/>
      <c r="S169" s="199"/>
      <c r="T169" s="199"/>
      <c r="U169" s="199"/>
      <c r="V169" s="199"/>
      <c r="W169" s="199"/>
      <c r="X169" s="199"/>
      <c r="Y169" s="199"/>
      <c r="Z169" s="194"/>
      <c r="AA169" s="194"/>
      <c r="AB169" s="196">
        <f t="shared" si="7"/>
        <v>0</v>
      </c>
      <c r="AC169" s="197"/>
      <c r="AD169" s="199"/>
      <c r="AE169" s="199" t="s">
        <v>265</v>
      </c>
    </row>
    <row r="170" spans="2:31" hidden="1" x14ac:dyDescent="0.25">
      <c r="B170" s="142" t="s">
        <v>250</v>
      </c>
      <c r="C170" s="199"/>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4"/>
      <c r="AA170" s="194"/>
      <c r="AB170" s="196">
        <f t="shared" si="7"/>
        <v>0</v>
      </c>
      <c r="AC170" s="197"/>
      <c r="AD170" s="199"/>
      <c r="AE170" s="199" t="s">
        <v>265</v>
      </c>
    </row>
    <row r="171" spans="2:31" hidden="1" x14ac:dyDescent="0.25">
      <c r="B171" s="142" t="s">
        <v>107</v>
      </c>
      <c r="C171" s="199"/>
      <c r="D171" s="199"/>
      <c r="E171" s="199"/>
      <c r="F171" s="199"/>
      <c r="G171" s="199"/>
      <c r="H171" s="199"/>
      <c r="I171" s="199"/>
      <c r="J171" s="199"/>
      <c r="K171" s="199"/>
      <c r="L171" s="199"/>
      <c r="M171" s="199"/>
      <c r="N171" s="199"/>
      <c r="O171" s="199"/>
      <c r="P171" s="199"/>
      <c r="Q171" s="199"/>
      <c r="R171" s="199"/>
      <c r="S171" s="199"/>
      <c r="T171" s="199"/>
      <c r="U171" s="199"/>
      <c r="V171" s="199"/>
      <c r="W171" s="199"/>
      <c r="X171" s="199"/>
      <c r="Y171" s="199"/>
      <c r="Z171" s="194"/>
      <c r="AA171" s="194"/>
      <c r="AB171" s="196">
        <f t="shared" si="7"/>
        <v>0</v>
      </c>
      <c r="AC171" s="197"/>
      <c r="AD171" s="199"/>
      <c r="AE171" s="199" t="s">
        <v>265</v>
      </c>
    </row>
    <row r="172" spans="2:31" hidden="1" x14ac:dyDescent="0.25">
      <c r="B172" s="142" t="s">
        <v>94</v>
      </c>
      <c r="C172" s="199"/>
      <c r="D172" s="199"/>
      <c r="E172" s="199"/>
      <c r="F172" s="199"/>
      <c r="G172" s="199"/>
      <c r="H172" s="199"/>
      <c r="I172" s="199"/>
      <c r="J172" s="199"/>
      <c r="K172" s="199"/>
      <c r="L172" s="199"/>
      <c r="M172" s="199"/>
      <c r="N172" s="199"/>
      <c r="O172" s="199"/>
      <c r="P172" s="199"/>
      <c r="Q172" s="199"/>
      <c r="R172" s="199"/>
      <c r="S172" s="199"/>
      <c r="T172" s="199"/>
      <c r="U172" s="199"/>
      <c r="V172" s="199"/>
      <c r="W172" s="199"/>
      <c r="X172" s="199"/>
      <c r="Y172" s="199"/>
      <c r="Z172" s="194"/>
      <c r="AA172" s="194"/>
      <c r="AB172" s="196">
        <f t="shared" si="7"/>
        <v>0</v>
      </c>
      <c r="AC172" s="197"/>
      <c r="AD172" s="199"/>
      <c r="AE172" s="199" t="s">
        <v>265</v>
      </c>
    </row>
    <row r="173" spans="2:31" hidden="1" x14ac:dyDescent="0.25">
      <c r="B173" s="142" t="s">
        <v>168</v>
      </c>
      <c r="C173" s="199"/>
      <c r="D173" s="199"/>
      <c r="E173" s="199"/>
      <c r="F173" s="199"/>
      <c r="G173" s="199"/>
      <c r="H173" s="199"/>
      <c r="I173" s="199"/>
      <c r="J173" s="199"/>
      <c r="K173" s="199"/>
      <c r="L173" s="199"/>
      <c r="M173" s="199"/>
      <c r="N173" s="199"/>
      <c r="O173" s="199"/>
      <c r="P173" s="199"/>
      <c r="Q173" s="199"/>
      <c r="R173" s="199"/>
      <c r="S173" s="199"/>
      <c r="T173" s="199"/>
      <c r="U173" s="199"/>
      <c r="V173" s="199"/>
      <c r="W173" s="199"/>
      <c r="X173" s="199"/>
      <c r="Y173" s="199"/>
      <c r="Z173" s="194"/>
      <c r="AA173" s="194"/>
      <c r="AB173" s="196">
        <f t="shared" si="7"/>
        <v>0</v>
      </c>
      <c r="AC173" s="197"/>
      <c r="AD173" s="199"/>
      <c r="AE173" s="199" t="s">
        <v>265</v>
      </c>
    </row>
    <row r="174" spans="2:31" hidden="1" x14ac:dyDescent="0.25">
      <c r="B174" s="142" t="s">
        <v>139</v>
      </c>
      <c r="C174" s="199"/>
      <c r="D174" s="199"/>
      <c r="E174" s="199"/>
      <c r="F174" s="199"/>
      <c r="G174" s="199"/>
      <c r="H174" s="199"/>
      <c r="I174" s="199"/>
      <c r="J174" s="199"/>
      <c r="K174" s="199"/>
      <c r="L174" s="199"/>
      <c r="M174" s="199"/>
      <c r="N174" s="199"/>
      <c r="O174" s="199"/>
      <c r="P174" s="199"/>
      <c r="Q174" s="199"/>
      <c r="R174" s="199"/>
      <c r="S174" s="199"/>
      <c r="T174" s="199"/>
      <c r="U174" s="199"/>
      <c r="V174" s="199"/>
      <c r="W174" s="199"/>
      <c r="X174" s="199"/>
      <c r="Y174" s="199"/>
      <c r="Z174" s="194"/>
      <c r="AA174" s="194"/>
      <c r="AB174" s="196">
        <f t="shared" si="7"/>
        <v>0</v>
      </c>
      <c r="AC174" s="197"/>
      <c r="AD174" s="199"/>
      <c r="AE174" s="199" t="s">
        <v>265</v>
      </c>
    </row>
    <row r="175" spans="2:31" hidden="1" x14ac:dyDescent="0.25">
      <c r="B175" s="142" t="s">
        <v>162</v>
      </c>
      <c r="C175" s="199"/>
      <c r="D175" s="199"/>
      <c r="E175" s="199"/>
      <c r="F175" s="199"/>
      <c r="G175" s="199"/>
      <c r="H175" s="199"/>
      <c r="I175" s="199"/>
      <c r="J175" s="199"/>
      <c r="K175" s="199"/>
      <c r="L175" s="199"/>
      <c r="M175" s="199"/>
      <c r="N175" s="199"/>
      <c r="O175" s="199"/>
      <c r="P175" s="199"/>
      <c r="Q175" s="199"/>
      <c r="R175" s="199"/>
      <c r="S175" s="199"/>
      <c r="T175" s="199"/>
      <c r="U175" s="199"/>
      <c r="V175" s="199"/>
      <c r="W175" s="199"/>
      <c r="X175" s="199"/>
      <c r="Y175" s="199"/>
      <c r="Z175" s="194"/>
      <c r="AA175" s="194"/>
      <c r="AB175" s="196">
        <f t="shared" si="7"/>
        <v>0</v>
      </c>
      <c r="AC175" s="197"/>
      <c r="AD175" s="199"/>
      <c r="AE175" s="199" t="s">
        <v>265</v>
      </c>
    </row>
    <row r="176" spans="2:31" hidden="1" x14ac:dyDescent="0.25">
      <c r="B176" s="142" t="s">
        <v>129</v>
      </c>
      <c r="C176" s="199"/>
      <c r="D176" s="199"/>
      <c r="E176" s="199"/>
      <c r="F176" s="199"/>
      <c r="G176" s="199"/>
      <c r="H176" s="199"/>
      <c r="I176" s="199"/>
      <c r="J176" s="199"/>
      <c r="K176" s="199"/>
      <c r="L176" s="199"/>
      <c r="M176" s="199"/>
      <c r="N176" s="199"/>
      <c r="O176" s="199"/>
      <c r="P176" s="199"/>
      <c r="Q176" s="199"/>
      <c r="R176" s="199"/>
      <c r="S176" s="199"/>
      <c r="T176" s="199"/>
      <c r="U176" s="199"/>
      <c r="V176" s="199"/>
      <c r="W176" s="199"/>
      <c r="X176" s="199"/>
      <c r="Y176" s="199"/>
      <c r="Z176" s="194"/>
      <c r="AA176" s="194"/>
      <c r="AB176" s="196">
        <f t="shared" si="7"/>
        <v>0</v>
      </c>
      <c r="AC176" s="197"/>
      <c r="AD176" s="199"/>
      <c r="AE176" s="199" t="s">
        <v>265</v>
      </c>
    </row>
    <row r="177" spans="2:31" hidden="1" x14ac:dyDescent="0.25">
      <c r="B177" s="142" t="s">
        <v>79</v>
      </c>
      <c r="C177" s="199"/>
      <c r="D177" s="199"/>
      <c r="E177" s="199"/>
      <c r="F177" s="199"/>
      <c r="G177" s="199"/>
      <c r="H177" s="199"/>
      <c r="I177" s="199"/>
      <c r="J177" s="199"/>
      <c r="K177" s="199"/>
      <c r="L177" s="199"/>
      <c r="M177" s="199"/>
      <c r="N177" s="199"/>
      <c r="O177" s="199"/>
      <c r="P177" s="199"/>
      <c r="Q177" s="199"/>
      <c r="R177" s="199"/>
      <c r="S177" s="199"/>
      <c r="T177" s="199"/>
      <c r="U177" s="199"/>
      <c r="V177" s="199"/>
      <c r="W177" s="199"/>
      <c r="X177" s="199"/>
      <c r="Y177" s="199"/>
      <c r="Z177" s="194"/>
      <c r="AA177" s="194"/>
      <c r="AB177" s="196">
        <f t="shared" si="7"/>
        <v>0</v>
      </c>
      <c r="AC177" s="197"/>
      <c r="AD177" s="199"/>
      <c r="AE177" s="199" t="s">
        <v>265</v>
      </c>
    </row>
    <row r="178" spans="2:31" x14ac:dyDescent="0.25">
      <c r="B178" s="142" t="s">
        <v>224</v>
      </c>
      <c r="C178" s="193">
        <v>58892514</v>
      </c>
      <c r="D178" s="193">
        <v>66971411</v>
      </c>
      <c r="E178" s="194">
        <v>81.7</v>
      </c>
      <c r="F178" s="194">
        <v>85.6</v>
      </c>
      <c r="G178" s="194">
        <v>81.099999999999994</v>
      </c>
      <c r="H178" s="195">
        <v>81.099999999999994</v>
      </c>
      <c r="I178" s="195">
        <v>75.2</v>
      </c>
      <c r="J178" s="194">
        <v>75.2</v>
      </c>
      <c r="K178" s="194">
        <v>69.2</v>
      </c>
      <c r="L178" s="194">
        <v>57.5</v>
      </c>
      <c r="M178" s="194">
        <v>52.5</v>
      </c>
      <c r="N178" s="194">
        <v>62.9</v>
      </c>
      <c r="O178" s="194">
        <v>56.9</v>
      </c>
      <c r="P178" s="194">
        <v>62.7</v>
      </c>
      <c r="Q178" s="194">
        <v>64</v>
      </c>
      <c r="R178" s="194">
        <v>64.099999999999994</v>
      </c>
      <c r="S178" s="194">
        <v>57.9</v>
      </c>
      <c r="T178" s="194">
        <v>63.9</v>
      </c>
      <c r="U178" s="194">
        <v>65.099999999999994</v>
      </c>
      <c r="V178" s="194">
        <v>63.9</v>
      </c>
      <c r="W178" s="194">
        <v>59.1</v>
      </c>
      <c r="X178" s="194">
        <v>51</v>
      </c>
      <c r="Y178" s="194">
        <v>45.9</v>
      </c>
      <c r="Z178" s="194">
        <v>41.8</v>
      </c>
      <c r="AA178" s="194">
        <v>43.5</v>
      </c>
      <c r="AB178" s="196">
        <f t="shared" si="7"/>
        <v>63.556521739130446</v>
      </c>
      <c r="AC178" s="197">
        <f>(C178+D178)/2</f>
        <v>62931962.5</v>
      </c>
      <c r="AD178" s="197">
        <v>200000</v>
      </c>
      <c r="AE178" s="198">
        <f>AB178/AC178*AD178</f>
        <v>0.20198487132553811</v>
      </c>
    </row>
    <row r="179" spans="2:31" hidden="1" x14ac:dyDescent="0.25">
      <c r="B179" s="142" t="s">
        <v>98</v>
      </c>
      <c r="C179" s="199"/>
      <c r="D179" s="199"/>
      <c r="E179" s="199"/>
      <c r="F179" s="199"/>
      <c r="G179" s="199"/>
      <c r="H179" s="199"/>
      <c r="I179" s="199"/>
      <c r="J179" s="199"/>
      <c r="K179" s="199"/>
      <c r="L179" s="199"/>
      <c r="M179" s="199"/>
      <c r="N179" s="199"/>
      <c r="O179" s="199"/>
      <c r="P179" s="199"/>
      <c r="Q179" s="199"/>
      <c r="R179" s="199"/>
      <c r="S179" s="199"/>
      <c r="T179" s="199"/>
      <c r="U179" s="199"/>
      <c r="V179" s="199"/>
      <c r="W179" s="199"/>
      <c r="X179" s="199"/>
      <c r="Y179" s="199"/>
      <c r="Z179" s="194"/>
      <c r="AA179" s="194"/>
      <c r="AB179" s="196">
        <f t="shared" si="7"/>
        <v>0</v>
      </c>
      <c r="AC179" s="197"/>
      <c r="AD179" s="199"/>
      <c r="AE179" s="199" t="s">
        <v>265</v>
      </c>
    </row>
    <row r="180" spans="2:31" hidden="1" x14ac:dyDescent="0.25">
      <c r="B180" s="142" t="s">
        <v>96</v>
      </c>
      <c r="C180" s="199"/>
      <c r="D180" s="199"/>
      <c r="E180" s="199"/>
      <c r="F180" s="199"/>
      <c r="G180" s="199"/>
      <c r="H180" s="199"/>
      <c r="I180" s="199"/>
      <c r="J180" s="199"/>
      <c r="K180" s="199"/>
      <c r="L180" s="199"/>
      <c r="M180" s="199"/>
      <c r="N180" s="199"/>
      <c r="O180" s="199"/>
      <c r="P180" s="199"/>
      <c r="Q180" s="199"/>
      <c r="R180" s="199"/>
      <c r="S180" s="199"/>
      <c r="T180" s="199"/>
      <c r="U180" s="199"/>
      <c r="V180" s="199"/>
      <c r="W180" s="199"/>
      <c r="X180" s="199"/>
      <c r="Y180" s="199"/>
      <c r="Z180" s="194"/>
      <c r="AA180" s="194"/>
      <c r="AB180" s="196">
        <f t="shared" si="7"/>
        <v>0</v>
      </c>
      <c r="AC180" s="197"/>
      <c r="AD180" s="199"/>
      <c r="AE180" s="199" t="s">
        <v>265</v>
      </c>
    </row>
    <row r="181" spans="2:31" hidden="1" x14ac:dyDescent="0.25">
      <c r="B181" s="142" t="s">
        <v>229</v>
      </c>
      <c r="C181" s="199"/>
      <c r="D181" s="199"/>
      <c r="E181" s="199"/>
      <c r="F181" s="199"/>
      <c r="G181" s="199"/>
      <c r="H181" s="199"/>
      <c r="I181" s="199"/>
      <c r="J181" s="199"/>
      <c r="K181" s="199"/>
      <c r="L181" s="199"/>
      <c r="M181" s="199"/>
      <c r="N181" s="199"/>
      <c r="O181" s="199"/>
      <c r="P181" s="199"/>
      <c r="Q181" s="199"/>
      <c r="R181" s="199"/>
      <c r="S181" s="199"/>
      <c r="T181" s="199"/>
      <c r="U181" s="199"/>
      <c r="V181" s="199"/>
      <c r="W181" s="199"/>
      <c r="X181" s="199"/>
      <c r="Y181" s="199"/>
      <c r="Z181" s="194"/>
      <c r="AA181" s="194"/>
      <c r="AB181" s="196">
        <f t="shared" si="7"/>
        <v>0</v>
      </c>
      <c r="AC181" s="197"/>
      <c r="AD181" s="199"/>
      <c r="AE181" s="199" t="s">
        <v>265</v>
      </c>
    </row>
    <row r="182" spans="2:31" hidden="1" x14ac:dyDescent="0.25">
      <c r="B182" s="142" t="s">
        <v>150</v>
      </c>
      <c r="C182" s="199"/>
      <c r="D182" s="199"/>
      <c r="E182" s="199"/>
      <c r="F182" s="199"/>
      <c r="G182" s="199"/>
      <c r="H182" s="199"/>
      <c r="I182" s="199"/>
      <c r="J182" s="199"/>
      <c r="K182" s="199"/>
      <c r="L182" s="199"/>
      <c r="M182" s="199"/>
      <c r="N182" s="199"/>
      <c r="O182" s="199"/>
      <c r="P182" s="199"/>
      <c r="Q182" s="199"/>
      <c r="R182" s="199"/>
      <c r="S182" s="199"/>
      <c r="T182" s="199"/>
      <c r="U182" s="199"/>
      <c r="V182" s="199"/>
      <c r="W182" s="199"/>
      <c r="X182" s="199"/>
      <c r="Y182" s="199"/>
      <c r="Z182" s="194"/>
      <c r="AA182" s="194"/>
      <c r="AB182" s="196">
        <f t="shared" si="7"/>
        <v>0</v>
      </c>
      <c r="AC182" s="197"/>
      <c r="AD182" s="199"/>
      <c r="AE182" s="199" t="s">
        <v>265</v>
      </c>
    </row>
    <row r="183" spans="2:31" x14ac:dyDescent="0.25">
      <c r="B183" s="142" t="s">
        <v>242</v>
      </c>
      <c r="C183" s="193">
        <v>282162411</v>
      </c>
      <c r="D183" s="193">
        <v>333287557</v>
      </c>
      <c r="E183" s="194">
        <v>753.9</v>
      </c>
      <c r="F183" s="194">
        <v>768.8</v>
      </c>
      <c r="G183" s="194">
        <v>780.1</v>
      </c>
      <c r="H183" s="195">
        <v>780.1</v>
      </c>
      <c r="I183" s="195">
        <v>780.5</v>
      </c>
      <c r="J183" s="194">
        <v>780.5</v>
      </c>
      <c r="K183" s="194">
        <v>787.2</v>
      </c>
      <c r="L183" s="194">
        <v>806.6</v>
      </c>
      <c r="M183" s="194">
        <v>809</v>
      </c>
      <c r="N183" s="194">
        <v>796.9</v>
      </c>
      <c r="O183" s="194">
        <v>807.1</v>
      </c>
      <c r="P183" s="194">
        <v>790.4</v>
      </c>
      <c r="Q183" s="194">
        <v>770.7</v>
      </c>
      <c r="R183" s="194">
        <v>790.2</v>
      </c>
      <c r="S183" s="194">
        <v>798.6</v>
      </c>
      <c r="T183" s="194">
        <v>798</v>
      </c>
      <c r="U183" s="194">
        <v>805.3</v>
      </c>
      <c r="V183" s="194">
        <v>805</v>
      </c>
      <c r="W183" s="194">
        <v>808</v>
      </c>
      <c r="X183" s="194">
        <v>809.4</v>
      </c>
      <c r="Y183" s="194">
        <v>789.9</v>
      </c>
      <c r="Z183" s="194">
        <v>771.6</v>
      </c>
      <c r="AA183" s="194">
        <v>772.2</v>
      </c>
      <c r="AB183" s="196">
        <f t="shared" si="7"/>
        <v>789.56521739130437</v>
      </c>
      <c r="AC183" s="197">
        <f>(C183+D183)/2</f>
        <v>307724984</v>
      </c>
      <c r="AD183" s="197">
        <v>200000</v>
      </c>
      <c r="AE183" s="198">
        <f>AB183/AC183*AD183</f>
        <v>0.51316289443128504</v>
      </c>
    </row>
    <row r="184" spans="2:31" hidden="1" x14ac:dyDescent="0.25">
      <c r="B184" s="142" t="s">
        <v>213</v>
      </c>
      <c r="C184" s="199"/>
      <c r="D184" s="199"/>
      <c r="E184" s="199"/>
      <c r="F184" s="199"/>
      <c r="G184" s="199"/>
      <c r="H184" s="199"/>
      <c r="I184" s="199"/>
      <c r="J184" s="199"/>
      <c r="K184" s="199"/>
      <c r="L184" s="199"/>
      <c r="M184" s="199"/>
      <c r="N184" s="199"/>
      <c r="O184" s="199"/>
      <c r="P184" s="199"/>
      <c r="Q184" s="199"/>
      <c r="R184" s="199"/>
      <c r="S184" s="199"/>
      <c r="T184" s="199"/>
      <c r="U184" s="199"/>
      <c r="V184" s="199"/>
      <c r="W184" s="199"/>
      <c r="X184" s="199"/>
      <c r="Y184" s="199"/>
      <c r="Z184" s="194"/>
      <c r="AA184" s="194"/>
      <c r="AB184" s="196">
        <f t="shared" si="7"/>
        <v>0</v>
      </c>
      <c r="AC184" s="197"/>
      <c r="AD184" s="199"/>
      <c r="AE184" s="199" t="s">
        <v>265</v>
      </c>
    </row>
    <row r="185" spans="2:31" hidden="1" x14ac:dyDescent="0.25">
      <c r="B185" s="142" t="s">
        <v>68</v>
      </c>
      <c r="C185" s="199"/>
      <c r="D185" s="199"/>
      <c r="E185" s="199"/>
      <c r="F185" s="199"/>
      <c r="G185" s="199"/>
      <c r="H185" s="199"/>
      <c r="I185" s="199"/>
      <c r="J185" s="199"/>
      <c r="K185" s="199"/>
      <c r="L185" s="199"/>
      <c r="M185" s="199"/>
      <c r="N185" s="199"/>
      <c r="O185" s="199"/>
      <c r="P185" s="199"/>
      <c r="Q185" s="199"/>
      <c r="R185" s="199"/>
      <c r="S185" s="199"/>
      <c r="T185" s="199"/>
      <c r="U185" s="199"/>
      <c r="V185" s="199"/>
      <c r="W185" s="199"/>
      <c r="X185" s="199"/>
      <c r="Y185" s="199"/>
      <c r="Z185" s="194"/>
      <c r="AA185" s="194"/>
      <c r="AB185" s="196">
        <f t="shared" si="7"/>
        <v>0</v>
      </c>
      <c r="AC185" s="197"/>
      <c r="AD185" s="199"/>
      <c r="AE185" s="199" t="s">
        <v>265</v>
      </c>
    </row>
    <row r="186" spans="2:31" hidden="1" x14ac:dyDescent="0.25">
      <c r="B186" s="142" t="s">
        <v>145</v>
      </c>
      <c r="C186" s="199"/>
      <c r="D186" s="199"/>
      <c r="E186" s="199"/>
      <c r="F186" s="199"/>
      <c r="G186" s="199"/>
      <c r="H186" s="199"/>
      <c r="I186" s="199"/>
      <c r="J186" s="199"/>
      <c r="K186" s="199"/>
      <c r="L186" s="199"/>
      <c r="M186" s="199"/>
      <c r="N186" s="199"/>
      <c r="O186" s="199"/>
      <c r="P186" s="199"/>
      <c r="Q186" s="199"/>
      <c r="R186" s="199"/>
      <c r="S186" s="199"/>
      <c r="T186" s="199"/>
      <c r="U186" s="199"/>
      <c r="V186" s="199"/>
      <c r="W186" s="199"/>
      <c r="X186" s="199"/>
      <c r="Y186" s="199"/>
      <c r="Z186" s="194"/>
      <c r="AA186" s="194"/>
      <c r="AB186" s="196">
        <f t="shared" si="7"/>
        <v>0</v>
      </c>
      <c r="AC186" s="197"/>
      <c r="AD186" s="199"/>
      <c r="AE186" s="199" t="s">
        <v>265</v>
      </c>
    </row>
    <row r="187" spans="2:31" x14ac:dyDescent="0.25">
      <c r="B187" s="142" t="s">
        <v>189</v>
      </c>
      <c r="C187" s="193">
        <v>24650400</v>
      </c>
      <c r="D187" s="193">
        <v>35648100</v>
      </c>
      <c r="E187" s="200">
        <v>0</v>
      </c>
      <c r="F187" s="200">
        <v>0</v>
      </c>
      <c r="G187" s="200">
        <v>0</v>
      </c>
      <c r="H187" s="200">
        <v>0</v>
      </c>
      <c r="I187" s="200">
        <v>0</v>
      </c>
      <c r="J187" s="200">
        <v>0</v>
      </c>
      <c r="K187" s="200">
        <v>0</v>
      </c>
      <c r="L187" s="200">
        <v>0</v>
      </c>
      <c r="M187" s="200">
        <v>0</v>
      </c>
      <c r="N187" s="200">
        <v>0</v>
      </c>
      <c r="O187" s="200">
        <v>0</v>
      </c>
      <c r="P187" s="200">
        <v>0</v>
      </c>
      <c r="Q187" s="200">
        <v>0</v>
      </c>
      <c r="R187" s="200">
        <v>0</v>
      </c>
      <c r="S187" s="194">
        <v>0</v>
      </c>
      <c r="T187" s="194">
        <v>0</v>
      </c>
      <c r="U187" s="194">
        <v>0</v>
      </c>
      <c r="V187" s="194">
        <v>0</v>
      </c>
      <c r="W187" s="194">
        <v>0</v>
      </c>
      <c r="X187" s="194">
        <v>0</v>
      </c>
      <c r="Y187" s="194">
        <v>0</v>
      </c>
      <c r="Z187" s="194"/>
      <c r="AA187" s="194"/>
      <c r="AB187" s="196">
        <f t="shared" si="7"/>
        <v>0</v>
      </c>
      <c r="AC187" s="197">
        <f>(C187+D187)/2</f>
        <v>30149250</v>
      </c>
      <c r="AD187" s="197">
        <v>200000</v>
      </c>
      <c r="AE187" s="198">
        <f>AB187/AC187*AD187</f>
        <v>0</v>
      </c>
    </row>
    <row r="188" spans="2:31" hidden="1" x14ac:dyDescent="0.25">
      <c r="B188" s="142" t="s">
        <v>106</v>
      </c>
      <c r="C188" s="199"/>
      <c r="D188" s="199"/>
      <c r="E188" s="199"/>
      <c r="F188" s="199"/>
      <c r="G188" s="199"/>
      <c r="H188" s="199"/>
      <c r="I188" s="199"/>
      <c r="J188" s="199"/>
      <c r="K188" s="199"/>
      <c r="L188" s="199"/>
      <c r="M188" s="199"/>
      <c r="N188" s="199"/>
      <c r="O188" s="199"/>
      <c r="P188" s="199"/>
      <c r="Q188" s="199"/>
      <c r="R188" s="199"/>
      <c r="S188" s="199"/>
      <c r="T188" s="199"/>
      <c r="U188" s="199"/>
      <c r="V188" s="199"/>
      <c r="W188" s="199"/>
      <c r="X188" s="199"/>
      <c r="Y188" s="199"/>
      <c r="Z188" s="194"/>
      <c r="AA188" s="194"/>
      <c r="AB188" s="196">
        <f t="shared" si="7"/>
        <v>0</v>
      </c>
      <c r="AC188" s="197"/>
      <c r="AD188" s="199"/>
      <c r="AE188" s="199" t="s">
        <v>265</v>
      </c>
    </row>
    <row r="189" spans="2:31" hidden="1" x14ac:dyDescent="0.25">
      <c r="B189" s="142" t="s">
        <v>190</v>
      </c>
      <c r="C189" s="199"/>
      <c r="D189" s="199"/>
      <c r="E189" s="199"/>
      <c r="F189" s="199"/>
      <c r="G189" s="199"/>
      <c r="H189" s="199"/>
      <c r="I189" s="199"/>
      <c r="J189" s="199"/>
      <c r="K189" s="199"/>
      <c r="L189" s="199"/>
      <c r="M189" s="199"/>
      <c r="N189" s="199"/>
      <c r="O189" s="199"/>
      <c r="P189" s="199"/>
      <c r="Q189" s="199"/>
      <c r="R189" s="199"/>
      <c r="S189" s="199"/>
      <c r="T189" s="199"/>
      <c r="U189" s="199"/>
      <c r="V189" s="199"/>
      <c r="W189" s="199"/>
      <c r="X189" s="199"/>
      <c r="Y189" s="199"/>
      <c r="Z189" s="194"/>
      <c r="AA189" s="194"/>
      <c r="AB189" s="196">
        <f t="shared" si="7"/>
        <v>0</v>
      </c>
      <c r="AC189" s="197"/>
      <c r="AD189" s="199"/>
      <c r="AE189" s="199" t="s">
        <v>265</v>
      </c>
    </row>
    <row r="190" spans="2:31" hidden="1" x14ac:dyDescent="0.25">
      <c r="B190" s="142" t="s">
        <v>109</v>
      </c>
      <c r="C190" s="199"/>
      <c r="D190" s="199"/>
      <c r="E190" s="199"/>
      <c r="F190" s="199"/>
      <c r="G190" s="199"/>
      <c r="H190" s="199"/>
      <c r="I190" s="199"/>
      <c r="J190" s="199"/>
      <c r="K190" s="199"/>
      <c r="L190" s="199"/>
      <c r="M190" s="199"/>
      <c r="N190" s="199"/>
      <c r="O190" s="199"/>
      <c r="P190" s="199"/>
      <c r="Q190" s="199"/>
      <c r="R190" s="199"/>
      <c r="S190" s="199"/>
      <c r="T190" s="199"/>
      <c r="U190" s="199"/>
      <c r="V190" s="199"/>
      <c r="W190" s="199"/>
      <c r="X190" s="199"/>
      <c r="Y190" s="199"/>
      <c r="Z190" s="194"/>
      <c r="AA190" s="194"/>
      <c r="AB190" s="196">
        <f t="shared" si="7"/>
        <v>0</v>
      </c>
      <c r="AC190" s="197"/>
      <c r="AD190" s="199"/>
      <c r="AE190" s="199" t="s">
        <v>265</v>
      </c>
    </row>
    <row r="191" spans="2:31" hidden="1" x14ac:dyDescent="0.25">
      <c r="B191" s="142" t="s">
        <v>119</v>
      </c>
      <c r="C191" s="199"/>
      <c r="D191" s="199"/>
      <c r="E191" s="199"/>
      <c r="F191" s="199"/>
      <c r="G191" s="199"/>
      <c r="H191" s="199"/>
      <c r="I191" s="199"/>
      <c r="J191" s="199"/>
      <c r="K191" s="199"/>
      <c r="L191" s="199"/>
      <c r="M191" s="199"/>
      <c r="N191" s="199"/>
      <c r="O191" s="199"/>
      <c r="P191" s="199"/>
      <c r="Q191" s="199"/>
      <c r="R191" s="199"/>
      <c r="S191" s="199"/>
      <c r="T191" s="199"/>
      <c r="U191" s="199"/>
      <c r="V191" s="199"/>
      <c r="W191" s="199"/>
      <c r="X191" s="199"/>
      <c r="Y191" s="199"/>
      <c r="Z191" s="194"/>
      <c r="AA191" s="194"/>
      <c r="AB191" s="196">
        <f t="shared" si="7"/>
        <v>0</v>
      </c>
      <c r="AC191" s="197"/>
      <c r="AD191" s="199"/>
      <c r="AE191" s="199" t="s">
        <v>265</v>
      </c>
    </row>
    <row r="192" spans="2:31" hidden="1" x14ac:dyDescent="0.25">
      <c r="B192" s="142" t="s">
        <v>103</v>
      </c>
      <c r="C192" s="199"/>
      <c r="D192" s="199"/>
      <c r="E192" s="199"/>
      <c r="F192" s="199"/>
      <c r="G192" s="199"/>
      <c r="H192" s="199"/>
      <c r="I192" s="199"/>
      <c r="J192" s="199"/>
      <c r="K192" s="199"/>
      <c r="L192" s="199"/>
      <c r="M192" s="199"/>
      <c r="N192" s="199"/>
      <c r="O192" s="199"/>
      <c r="P192" s="199"/>
      <c r="Q192" s="199"/>
      <c r="R192" s="199"/>
      <c r="S192" s="199"/>
      <c r="T192" s="199"/>
      <c r="U192" s="199"/>
      <c r="V192" s="199"/>
      <c r="W192" s="199"/>
      <c r="X192" s="199"/>
      <c r="Y192" s="199"/>
      <c r="Z192" s="194"/>
      <c r="AA192" s="194"/>
      <c r="AB192" s="196">
        <f t="shared" si="7"/>
        <v>0</v>
      </c>
      <c r="AC192" s="197"/>
      <c r="AD192" s="199"/>
      <c r="AE192" s="199" t="s">
        <v>265</v>
      </c>
    </row>
    <row r="193" spans="2:31" hidden="1" x14ac:dyDescent="0.25">
      <c r="B193" s="142" t="s">
        <v>142</v>
      </c>
      <c r="C193" s="199"/>
      <c r="D193" s="199"/>
      <c r="E193" s="199"/>
      <c r="F193" s="199"/>
      <c r="G193" s="199"/>
      <c r="H193" s="199"/>
      <c r="I193" s="199"/>
      <c r="J193" s="199"/>
      <c r="K193" s="199"/>
      <c r="L193" s="199"/>
      <c r="M193" s="199"/>
      <c r="N193" s="199"/>
      <c r="O193" s="199"/>
      <c r="P193" s="199"/>
      <c r="Q193" s="199"/>
      <c r="R193" s="199"/>
      <c r="S193" s="199"/>
      <c r="T193" s="199"/>
      <c r="U193" s="199"/>
      <c r="V193" s="199"/>
      <c r="W193" s="199"/>
      <c r="X193" s="199"/>
      <c r="Y193" s="199"/>
      <c r="Z193" s="194"/>
      <c r="AA193" s="194"/>
      <c r="AB193" s="196">
        <f t="shared" si="7"/>
        <v>0</v>
      </c>
      <c r="AC193" s="197"/>
      <c r="AD193" s="199"/>
      <c r="AE193" s="199" t="s">
        <v>265</v>
      </c>
    </row>
    <row r="194" spans="2:31" x14ac:dyDescent="0.25">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row>
    <row r="195" spans="2:31" x14ac:dyDescent="0.25">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row>
    <row r="196" spans="2:31" x14ac:dyDescent="0.25">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row>
    <row r="197" spans="2:31" x14ac:dyDescent="0.25">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row>
    <row r="198" spans="2:31" x14ac:dyDescent="0.25">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row>
    <row r="199" spans="2:31" x14ac:dyDescent="0.25">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row>
    <row r="200" spans="2:31" x14ac:dyDescent="0.25">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row>
    <row r="201" spans="2:31" x14ac:dyDescent="0.25">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row>
    <row r="202" spans="2:31" x14ac:dyDescent="0.25">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row>
    <row r="203" spans="2:31" x14ac:dyDescent="0.25">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row>
    <row r="204" spans="2:31" x14ac:dyDescent="0.25">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row>
    <row r="205" spans="2:31" x14ac:dyDescent="0.25">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row>
    <row r="206" spans="2:31" x14ac:dyDescent="0.25">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row>
    <row r="207" spans="2:31" x14ac:dyDescent="0.25">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row>
    <row r="208" spans="2:31" x14ac:dyDescent="0.25">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row>
  </sheetData>
  <autoFilter ref="B7:AE193" xr:uid="{9AC2D94D-4FA1-4C12-B8D6-706483C2C769}">
    <filterColumn colId="29">
      <filters>
        <filter val="-"/>
        <filter val="0.00"/>
        <filter val="0.01"/>
        <filter val="0.02"/>
        <filter val="0.03"/>
        <filter val="0.04"/>
        <filter val="0.05"/>
        <filter val="0.07"/>
        <filter val="0.08"/>
        <filter val="0.15"/>
        <filter val="0.20"/>
        <filter val="0.23"/>
        <filter val="0.25"/>
        <filter val="0.27"/>
        <filter val="0.28"/>
        <filter val="0.29"/>
        <filter val="0.31"/>
        <filter val="0.37"/>
        <filter val="0.44"/>
        <filter val="0.48"/>
        <filter val="0.50"/>
        <filter val="0.51"/>
        <filter val="0.53"/>
        <filter val="0.55"/>
        <filter val="0.56"/>
        <filter val="0.60"/>
        <filter val="0.75"/>
        <filter val="0.83"/>
        <filter val="1.24"/>
        <filter val="1.25"/>
      </filters>
    </filterColumn>
    <sortState xmlns:xlrd2="http://schemas.microsoft.com/office/spreadsheetml/2017/richdata2" ref="B8:AE187">
      <sortCondition ref="B7:B193"/>
    </sortState>
  </autoFilter>
  <pageMargins left="0.7" right="0.7" top="0.75" bottom="0.75" header="0.3" footer="0.3"/>
  <ignoredErrors>
    <ignoredError sqref="AB8:AB187" formulaRange="1"/>
  </ignoredErrors>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7A1EF-907A-40FE-8AB0-699C26277E0C}">
  <sheetPr>
    <tabColor theme="7" tint="0.39997558519241921"/>
  </sheetPr>
  <dimension ref="A1:HM103"/>
  <sheetViews>
    <sheetView workbookViewId="0">
      <selection activeCell="A6" sqref="A6"/>
    </sheetView>
  </sheetViews>
  <sheetFormatPr defaultRowHeight="15" x14ac:dyDescent="0.25"/>
  <cols>
    <col min="1" max="1" width="25" customWidth="1"/>
    <col min="13" max="13" width="9" customWidth="1"/>
    <col min="17" max="17" width="9.85546875" customWidth="1"/>
    <col min="21" max="21" width="9.28515625" customWidth="1"/>
    <col min="60" max="60" width="9.85546875" customWidth="1"/>
    <col min="64" max="64" width="9.140625" customWidth="1"/>
  </cols>
  <sheetData>
    <row r="1" spans="1:141" x14ac:dyDescent="0.25">
      <c r="A1" s="113"/>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row>
    <row r="2" spans="1:141" ht="18.75" x14ac:dyDescent="0.3">
      <c r="A2" s="9" t="s">
        <v>266</v>
      </c>
      <c r="B2" s="10"/>
    </row>
    <row r="3" spans="1:141" x14ac:dyDescent="0.25">
      <c r="A3" s="115"/>
    </row>
    <row r="4" spans="1:141" x14ac:dyDescent="0.25">
      <c r="A4" s="3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row>
    <row r="5" spans="1:141" x14ac:dyDescent="0.25">
      <c r="A5" s="4"/>
      <c r="B5" s="209">
        <v>1960</v>
      </c>
      <c r="C5" s="209">
        <v>1961</v>
      </c>
      <c r="D5" s="209">
        <v>1962</v>
      </c>
      <c r="E5" s="209">
        <v>1963</v>
      </c>
      <c r="F5" s="209">
        <v>1964</v>
      </c>
      <c r="G5" s="209">
        <v>1965</v>
      </c>
      <c r="H5" s="209">
        <v>1966</v>
      </c>
      <c r="I5" s="209">
        <v>1967</v>
      </c>
      <c r="J5" s="209">
        <v>1968</v>
      </c>
      <c r="K5" s="209">
        <v>1969</v>
      </c>
      <c r="L5" s="209">
        <v>1970</v>
      </c>
      <c r="M5" s="209">
        <v>1971</v>
      </c>
      <c r="N5" s="209">
        <v>1972</v>
      </c>
      <c r="O5" s="209">
        <v>1973</v>
      </c>
      <c r="P5" s="209">
        <v>1974</v>
      </c>
      <c r="Q5" s="209">
        <v>1975</v>
      </c>
      <c r="R5" s="209">
        <v>1976</v>
      </c>
      <c r="S5" s="209">
        <v>1977</v>
      </c>
      <c r="T5" s="209">
        <v>1978</v>
      </c>
      <c r="U5" s="209">
        <v>1979</v>
      </c>
      <c r="V5" s="209">
        <v>1980</v>
      </c>
      <c r="W5" s="209">
        <v>1981</v>
      </c>
      <c r="X5" s="209">
        <v>1982</v>
      </c>
      <c r="Y5" s="209">
        <v>1983</v>
      </c>
      <c r="Z5" s="209">
        <v>1984</v>
      </c>
      <c r="AA5" s="209">
        <v>1985</v>
      </c>
      <c r="AB5" s="209">
        <v>1986</v>
      </c>
      <c r="AC5" s="209">
        <v>1987</v>
      </c>
      <c r="AD5" s="209">
        <v>1988</v>
      </c>
      <c r="AE5" s="209">
        <v>1989</v>
      </c>
      <c r="AF5" s="209">
        <v>1990</v>
      </c>
      <c r="AG5" s="209">
        <v>1991</v>
      </c>
      <c r="AH5" s="209">
        <v>1992</v>
      </c>
      <c r="AI5" s="209">
        <v>1993</v>
      </c>
      <c r="AJ5" s="209">
        <v>1994</v>
      </c>
      <c r="AK5" s="209">
        <v>1995</v>
      </c>
      <c r="AL5" s="209">
        <v>1996</v>
      </c>
      <c r="AM5" s="209">
        <v>1997</v>
      </c>
      <c r="AN5" s="209">
        <v>1998</v>
      </c>
      <c r="AO5" s="209">
        <v>1999</v>
      </c>
      <c r="AP5" s="209">
        <v>2000</v>
      </c>
      <c r="AQ5" s="209">
        <v>2001</v>
      </c>
      <c r="AR5" s="209">
        <v>2002</v>
      </c>
      <c r="AS5" s="209">
        <v>2003</v>
      </c>
      <c r="AT5" s="209">
        <v>2004</v>
      </c>
      <c r="AU5" s="209">
        <v>2005</v>
      </c>
      <c r="AV5" s="209">
        <v>2006</v>
      </c>
      <c r="AW5" s="209">
        <v>2007</v>
      </c>
      <c r="AX5" s="209">
        <v>2008</v>
      </c>
      <c r="AY5" s="209">
        <v>2009</v>
      </c>
      <c r="AZ5" s="209">
        <v>2010</v>
      </c>
      <c r="BA5" s="209">
        <v>2011</v>
      </c>
      <c r="BB5" s="209">
        <v>2012</v>
      </c>
      <c r="BC5" s="209">
        <v>2013</v>
      </c>
      <c r="BD5" s="209">
        <v>2014</v>
      </c>
      <c r="BE5" s="209">
        <v>2015</v>
      </c>
      <c r="BF5" s="209">
        <v>2016</v>
      </c>
      <c r="BG5" s="209">
        <v>2017</v>
      </c>
      <c r="BH5" s="209">
        <v>2018</v>
      </c>
      <c r="BI5" s="209">
        <v>2019</v>
      </c>
      <c r="BJ5" s="209">
        <v>2020</v>
      </c>
      <c r="BK5" s="209">
        <v>2021</v>
      </c>
      <c r="BL5" s="209">
        <v>2022</v>
      </c>
      <c r="BM5" s="209">
        <v>2023</v>
      </c>
      <c r="BN5" s="209">
        <v>2024</v>
      </c>
      <c r="BO5" s="209">
        <v>2025</v>
      </c>
      <c r="BP5" s="209">
        <v>2026</v>
      </c>
      <c r="BQ5" s="209">
        <v>2027</v>
      </c>
      <c r="BR5" s="209">
        <v>2028</v>
      </c>
      <c r="BS5" s="209">
        <v>2029</v>
      </c>
      <c r="BT5" s="209">
        <v>2030</v>
      </c>
      <c r="BU5" s="209">
        <v>2031</v>
      </c>
      <c r="BV5" s="209">
        <v>2032</v>
      </c>
      <c r="BW5" s="209">
        <v>2033</v>
      </c>
      <c r="BX5" s="209">
        <v>2034</v>
      </c>
      <c r="BY5" s="209">
        <v>2035</v>
      </c>
      <c r="BZ5" s="209">
        <v>2036</v>
      </c>
      <c r="CA5" s="209">
        <v>2037</v>
      </c>
      <c r="CB5" s="209">
        <v>2038</v>
      </c>
      <c r="CC5" s="209">
        <v>2039</v>
      </c>
      <c r="CD5" s="209">
        <v>2040</v>
      </c>
      <c r="CE5" s="209">
        <v>2041</v>
      </c>
      <c r="CF5" s="209">
        <v>2042</v>
      </c>
      <c r="CG5" s="209">
        <v>2043</v>
      </c>
      <c r="CH5" s="209">
        <v>2044</v>
      </c>
      <c r="CI5" s="209">
        <v>2045</v>
      </c>
      <c r="CJ5" s="209">
        <v>2046</v>
      </c>
      <c r="CK5" s="209">
        <v>2047</v>
      </c>
      <c r="CL5" s="209">
        <v>2048</v>
      </c>
      <c r="CM5" s="209">
        <v>2049</v>
      </c>
      <c r="CN5" s="209">
        <v>2050</v>
      </c>
      <c r="CO5" s="209">
        <v>2051</v>
      </c>
      <c r="CP5" s="209">
        <v>2052</v>
      </c>
      <c r="CQ5" s="209">
        <v>2053</v>
      </c>
      <c r="CR5" s="209">
        <v>2054</v>
      </c>
      <c r="CS5" s="209">
        <v>2055</v>
      </c>
      <c r="CT5" s="209">
        <v>2056</v>
      </c>
      <c r="CU5" s="209">
        <v>2057</v>
      </c>
      <c r="CV5" s="209">
        <v>2058</v>
      </c>
      <c r="CW5" s="209">
        <v>2059</v>
      </c>
      <c r="CX5" s="209">
        <v>2060</v>
      </c>
      <c r="CY5" s="209">
        <v>2061</v>
      </c>
      <c r="CZ5" s="209">
        <v>2062</v>
      </c>
      <c r="DA5" s="209">
        <v>2063</v>
      </c>
      <c r="DB5" s="209">
        <v>2064</v>
      </c>
      <c r="DC5" s="209">
        <v>2065</v>
      </c>
      <c r="DD5" s="209">
        <v>2066</v>
      </c>
      <c r="DE5" s="209">
        <v>2067</v>
      </c>
      <c r="DF5" s="209">
        <v>2068</v>
      </c>
      <c r="DG5" s="209">
        <v>2069</v>
      </c>
      <c r="DH5" s="209">
        <v>2070</v>
      </c>
      <c r="DI5" s="209">
        <v>2071</v>
      </c>
      <c r="DJ5" s="209">
        <v>2072</v>
      </c>
      <c r="DK5" s="209">
        <v>2073</v>
      </c>
      <c r="DL5" s="209">
        <v>2074</v>
      </c>
      <c r="DM5" s="209">
        <v>2075</v>
      </c>
      <c r="DN5" s="209">
        <v>2076</v>
      </c>
      <c r="DO5" s="209">
        <v>2077</v>
      </c>
      <c r="DP5" s="209">
        <v>2078</v>
      </c>
      <c r="DQ5" s="209">
        <v>2079</v>
      </c>
      <c r="DR5" s="209">
        <v>2080</v>
      </c>
      <c r="DS5" s="209">
        <v>2081</v>
      </c>
      <c r="DT5" s="209">
        <v>2082</v>
      </c>
      <c r="DU5" s="209">
        <v>2083</v>
      </c>
      <c r="DV5" s="209">
        <v>2084</v>
      </c>
      <c r="DW5" s="209">
        <v>2085</v>
      </c>
      <c r="DX5" s="209">
        <v>2086</v>
      </c>
      <c r="DY5" s="209">
        <v>2087</v>
      </c>
      <c r="DZ5" s="209">
        <v>2088</v>
      </c>
      <c r="EA5" s="209">
        <v>2089</v>
      </c>
      <c r="EB5" s="209">
        <v>2090</v>
      </c>
      <c r="EC5" s="209">
        <v>2091</v>
      </c>
      <c r="ED5" s="209">
        <v>2092</v>
      </c>
      <c r="EE5" s="209">
        <v>2093</v>
      </c>
      <c r="EF5" s="209">
        <v>2094</v>
      </c>
      <c r="EG5" s="209">
        <v>2095</v>
      </c>
      <c r="EH5" s="209">
        <v>2096</v>
      </c>
      <c r="EI5" s="209">
        <v>2097</v>
      </c>
      <c r="EJ5" s="209">
        <v>2098</v>
      </c>
      <c r="EK5" s="209">
        <v>2099</v>
      </c>
    </row>
    <row r="6" spans="1:141" ht="15.75" x14ac:dyDescent="0.25">
      <c r="A6" s="116" t="s">
        <v>267</v>
      </c>
      <c r="B6" s="207">
        <v>316.91000000000003</v>
      </c>
      <c r="C6" s="207">
        <v>317.64</v>
      </c>
      <c r="D6" s="207">
        <v>318.45</v>
      </c>
      <c r="E6" s="207">
        <v>318.99</v>
      </c>
      <c r="F6" s="207">
        <v>319.62</v>
      </c>
      <c r="G6" s="207">
        <v>320.04000000000002</v>
      </c>
      <c r="H6" s="207">
        <v>321.37</v>
      </c>
      <c r="I6" s="207">
        <v>322.18</v>
      </c>
      <c r="J6" s="207">
        <v>323.05</v>
      </c>
      <c r="K6" s="207">
        <v>324.62</v>
      </c>
      <c r="L6" s="207">
        <v>325.68</v>
      </c>
      <c r="M6" s="207">
        <v>326.32</v>
      </c>
      <c r="N6" s="207">
        <v>327.45999999999998</v>
      </c>
      <c r="O6" s="207">
        <v>329.68</v>
      </c>
      <c r="P6" s="207">
        <v>330.19</v>
      </c>
      <c r="Q6" s="207">
        <v>331.12</v>
      </c>
      <c r="R6" s="207">
        <v>332.03</v>
      </c>
      <c r="S6" s="207">
        <v>333.84</v>
      </c>
      <c r="T6" s="207">
        <v>335.41</v>
      </c>
      <c r="U6" s="207">
        <v>336.84</v>
      </c>
      <c r="V6" s="207">
        <v>338.76</v>
      </c>
      <c r="W6" s="207">
        <v>340.12</v>
      </c>
      <c r="X6" s="207">
        <v>341.48</v>
      </c>
      <c r="Y6" s="207">
        <v>343.15</v>
      </c>
      <c r="Z6" s="207">
        <v>344.85</v>
      </c>
      <c r="AA6" s="207">
        <v>346.35</v>
      </c>
      <c r="AB6" s="207">
        <v>347.61</v>
      </c>
      <c r="AC6" s="207">
        <v>349.31</v>
      </c>
      <c r="AD6" s="207">
        <v>351.69</v>
      </c>
      <c r="AE6" s="207">
        <v>353.2</v>
      </c>
      <c r="AF6" s="207">
        <v>354.45</v>
      </c>
      <c r="AG6" s="207">
        <v>355.7</v>
      </c>
      <c r="AH6" s="207">
        <v>356.54</v>
      </c>
      <c r="AI6" s="208">
        <v>357.21</v>
      </c>
      <c r="AJ6" s="207">
        <v>358.96</v>
      </c>
      <c r="AK6" s="207">
        <v>360.97</v>
      </c>
      <c r="AL6" s="207">
        <v>362.74</v>
      </c>
      <c r="AM6" s="207">
        <v>363.88</v>
      </c>
      <c r="AN6" s="208">
        <v>366.84</v>
      </c>
      <c r="AO6" s="207">
        <v>368.54</v>
      </c>
      <c r="AP6" s="207">
        <v>369.71</v>
      </c>
      <c r="AQ6" s="207">
        <v>371.32</v>
      </c>
      <c r="AR6" s="207">
        <v>373.45</v>
      </c>
      <c r="AS6" s="208">
        <v>375.98</v>
      </c>
      <c r="AT6" s="208">
        <v>377.7</v>
      </c>
      <c r="AU6" s="208">
        <v>379.98</v>
      </c>
      <c r="AV6" s="208">
        <v>382.09</v>
      </c>
      <c r="AW6" s="207">
        <v>384.03</v>
      </c>
      <c r="AX6" s="207">
        <v>385.83</v>
      </c>
      <c r="AY6" s="207">
        <v>387.64</v>
      </c>
      <c r="AZ6" s="208">
        <v>390.1</v>
      </c>
      <c r="BA6" s="207">
        <v>391.85</v>
      </c>
      <c r="BB6" s="207">
        <v>394.06</v>
      </c>
      <c r="BC6" s="207">
        <v>396.74</v>
      </c>
      <c r="BD6" s="207">
        <v>398.87</v>
      </c>
      <c r="BE6" s="207">
        <v>401.01</v>
      </c>
      <c r="BF6" s="207">
        <v>404.41</v>
      </c>
      <c r="BG6" s="207">
        <v>406.76</v>
      </c>
      <c r="BH6" s="207">
        <v>408.72</v>
      </c>
      <c r="BI6" s="207">
        <v>411.66</v>
      </c>
      <c r="BJ6" s="207">
        <v>414.21</v>
      </c>
      <c r="BK6" s="207">
        <v>416.41</v>
      </c>
      <c r="BL6" s="207">
        <v>418.53</v>
      </c>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row>
    <row r="7" spans="1:141" x14ac:dyDescent="0.25">
      <c r="A7" s="4"/>
      <c r="B7" s="117">
        <v>1960</v>
      </c>
      <c r="C7" s="139">
        <v>1961</v>
      </c>
      <c r="D7" s="139">
        <v>1962</v>
      </c>
      <c r="E7" s="139">
        <v>1963</v>
      </c>
      <c r="F7" s="139">
        <v>1964</v>
      </c>
      <c r="G7" s="139">
        <v>1965</v>
      </c>
      <c r="H7" s="139">
        <v>1966</v>
      </c>
      <c r="I7" s="139">
        <v>1967</v>
      </c>
      <c r="J7" s="139">
        <v>1968</v>
      </c>
      <c r="K7" s="139">
        <v>1969</v>
      </c>
      <c r="L7" s="139">
        <v>1970</v>
      </c>
      <c r="M7" s="139">
        <v>1971</v>
      </c>
      <c r="N7" s="139">
        <v>1972</v>
      </c>
      <c r="O7" s="139">
        <v>1973</v>
      </c>
      <c r="P7" s="139">
        <v>1974</v>
      </c>
      <c r="Q7" s="139">
        <v>1975</v>
      </c>
      <c r="R7" s="139">
        <v>1976</v>
      </c>
      <c r="S7" s="139">
        <v>1977</v>
      </c>
      <c r="T7" s="139">
        <v>1978</v>
      </c>
      <c r="U7" s="139">
        <v>1979</v>
      </c>
      <c r="V7" s="139">
        <v>1980</v>
      </c>
      <c r="W7" s="139">
        <v>1981</v>
      </c>
      <c r="X7" s="139">
        <v>1982</v>
      </c>
      <c r="Y7" s="139">
        <v>1983</v>
      </c>
      <c r="Z7" s="139">
        <v>1984</v>
      </c>
      <c r="AA7" s="139">
        <v>1985</v>
      </c>
      <c r="AB7" s="139">
        <v>1986</v>
      </c>
      <c r="AC7" s="139">
        <v>1987</v>
      </c>
      <c r="AD7" s="139">
        <v>1988</v>
      </c>
      <c r="AE7" s="139">
        <v>1989</v>
      </c>
      <c r="AF7" s="139">
        <v>1990</v>
      </c>
      <c r="AG7" s="139">
        <v>1991</v>
      </c>
      <c r="AH7" s="139">
        <v>1992</v>
      </c>
      <c r="AI7" s="139">
        <v>1993</v>
      </c>
      <c r="AJ7" s="139">
        <v>1994</v>
      </c>
      <c r="AK7" s="139">
        <v>1995</v>
      </c>
      <c r="AL7" s="139">
        <v>1996</v>
      </c>
      <c r="AM7" s="139">
        <v>1997</v>
      </c>
      <c r="AN7" s="139">
        <v>1998</v>
      </c>
      <c r="AO7" s="139">
        <v>1999</v>
      </c>
      <c r="AP7" s="139">
        <v>2000</v>
      </c>
      <c r="AQ7" s="139">
        <v>2001</v>
      </c>
      <c r="AR7" s="139">
        <v>2002</v>
      </c>
      <c r="AS7" s="139">
        <v>2003</v>
      </c>
      <c r="AT7" s="139">
        <v>2004</v>
      </c>
      <c r="AU7" s="139">
        <v>2005</v>
      </c>
      <c r="AV7" s="139">
        <v>2006</v>
      </c>
      <c r="AW7" s="139">
        <v>2007</v>
      </c>
      <c r="AX7" s="139">
        <v>2008</v>
      </c>
      <c r="AY7" s="139">
        <v>2009</v>
      </c>
      <c r="AZ7" s="139">
        <v>2010</v>
      </c>
      <c r="BA7" s="139">
        <v>2011</v>
      </c>
      <c r="BB7" s="139">
        <v>2012</v>
      </c>
      <c r="BC7" s="139">
        <v>2013</v>
      </c>
      <c r="BD7" s="139">
        <v>2014</v>
      </c>
      <c r="BE7" s="139">
        <v>2015</v>
      </c>
      <c r="BF7" s="139">
        <v>2016</v>
      </c>
      <c r="BG7" s="139">
        <v>2017</v>
      </c>
      <c r="BH7" s="139">
        <v>2018</v>
      </c>
      <c r="BI7" s="139">
        <v>2019</v>
      </c>
      <c r="BJ7" s="139">
        <v>2020</v>
      </c>
      <c r="BK7" s="139">
        <v>2021</v>
      </c>
      <c r="BL7" s="139">
        <v>2022</v>
      </c>
      <c r="BM7" s="139">
        <v>2023</v>
      </c>
      <c r="BN7" s="139">
        <v>2024</v>
      </c>
      <c r="BO7" s="139">
        <v>2025</v>
      </c>
      <c r="BP7" s="139">
        <v>2026</v>
      </c>
      <c r="BQ7" s="139">
        <v>2027</v>
      </c>
      <c r="BR7" s="139">
        <v>2028</v>
      </c>
      <c r="BS7" s="139">
        <v>2029</v>
      </c>
      <c r="BT7" s="139">
        <v>2030</v>
      </c>
      <c r="BU7" s="139">
        <v>2031</v>
      </c>
      <c r="BV7" s="139">
        <v>2032</v>
      </c>
      <c r="BW7" s="139">
        <v>2033</v>
      </c>
      <c r="BX7" s="139">
        <v>2034</v>
      </c>
      <c r="BY7" s="139">
        <v>2035</v>
      </c>
      <c r="BZ7" s="139">
        <v>2036</v>
      </c>
      <c r="CA7" s="139">
        <v>2037</v>
      </c>
      <c r="CB7" s="139">
        <v>2038</v>
      </c>
      <c r="CC7" s="139">
        <v>2039</v>
      </c>
      <c r="CD7" s="139">
        <v>2040</v>
      </c>
      <c r="CE7" s="139">
        <v>2041</v>
      </c>
      <c r="CF7" s="139">
        <v>2042</v>
      </c>
      <c r="CG7" s="139">
        <v>2043</v>
      </c>
      <c r="CH7" s="139">
        <v>2044</v>
      </c>
      <c r="CI7" s="139">
        <v>2045</v>
      </c>
      <c r="CJ7" s="139">
        <v>2046</v>
      </c>
      <c r="CK7" s="139">
        <v>2047</v>
      </c>
      <c r="CL7" s="139">
        <v>2048</v>
      </c>
      <c r="CM7" s="139">
        <v>2049</v>
      </c>
      <c r="CN7" s="139">
        <v>2050</v>
      </c>
      <c r="CO7" s="139">
        <v>2051</v>
      </c>
      <c r="CP7" s="139">
        <v>2052</v>
      </c>
      <c r="CQ7" s="139">
        <v>2053</v>
      </c>
      <c r="CR7" s="139">
        <v>2054</v>
      </c>
      <c r="CS7" s="139">
        <v>2055</v>
      </c>
      <c r="CT7" s="139">
        <v>2056</v>
      </c>
      <c r="CU7" s="139">
        <v>2057</v>
      </c>
      <c r="CV7" s="139">
        <v>2058</v>
      </c>
      <c r="CW7" s="139">
        <v>2059</v>
      </c>
      <c r="CX7" s="139">
        <v>2060</v>
      </c>
      <c r="CY7" s="139">
        <v>2061</v>
      </c>
      <c r="CZ7" s="139">
        <v>2062</v>
      </c>
      <c r="DA7" s="139">
        <v>2063</v>
      </c>
      <c r="DB7" s="139">
        <v>2064</v>
      </c>
      <c r="DC7" s="139">
        <v>2065</v>
      </c>
      <c r="DD7" s="139">
        <v>2066</v>
      </c>
      <c r="DE7" s="139">
        <v>2067</v>
      </c>
      <c r="DF7" s="139">
        <v>2068</v>
      </c>
      <c r="DG7" s="139">
        <v>2069</v>
      </c>
      <c r="DH7" s="139">
        <v>2070</v>
      </c>
      <c r="DI7" s="139">
        <v>2071</v>
      </c>
      <c r="DJ7" s="139">
        <v>2072</v>
      </c>
      <c r="DK7" s="139">
        <v>2073</v>
      </c>
      <c r="DL7" s="139">
        <v>2074</v>
      </c>
      <c r="DM7" s="139">
        <v>2075</v>
      </c>
      <c r="DN7" s="139">
        <v>2076</v>
      </c>
      <c r="DO7" s="139">
        <v>2077</v>
      </c>
      <c r="DP7" s="139">
        <v>2078</v>
      </c>
      <c r="DQ7" s="139">
        <v>2079</v>
      </c>
      <c r="DR7" s="139">
        <v>2080</v>
      </c>
      <c r="DS7" s="139">
        <v>2081</v>
      </c>
      <c r="DT7" s="139">
        <v>2082</v>
      </c>
      <c r="DU7" s="139">
        <v>2083</v>
      </c>
      <c r="DV7" s="139">
        <v>2084</v>
      </c>
      <c r="DW7" s="139">
        <v>2085</v>
      </c>
      <c r="DX7" s="139">
        <v>2086</v>
      </c>
      <c r="DY7" s="139">
        <v>2087</v>
      </c>
      <c r="DZ7" s="139">
        <v>2088</v>
      </c>
      <c r="EA7" s="139">
        <v>2089</v>
      </c>
      <c r="EB7" s="139">
        <v>2090</v>
      </c>
      <c r="EC7" s="139">
        <v>2091</v>
      </c>
      <c r="ED7" s="139">
        <v>2092</v>
      </c>
      <c r="EE7" s="139">
        <v>2093</v>
      </c>
      <c r="EF7" s="139">
        <v>2094</v>
      </c>
      <c r="EG7" s="139">
        <v>2095</v>
      </c>
      <c r="EH7" s="139">
        <v>2096</v>
      </c>
      <c r="EI7" s="139">
        <v>2097</v>
      </c>
      <c r="EJ7" s="139">
        <v>2098</v>
      </c>
      <c r="EK7" s="139">
        <v>2099</v>
      </c>
    </row>
    <row r="8" spans="1:141" x14ac:dyDescent="0.25">
      <c r="A8" s="4"/>
      <c r="B8" s="140" t="s">
        <v>278</v>
      </c>
      <c r="C8" s="32">
        <f t="shared" ref="C8:BL8" si="0">C6-B6</f>
        <v>0.72999999999996135</v>
      </c>
      <c r="D8" s="32">
        <f t="shared" si="0"/>
        <v>0.81000000000000227</v>
      </c>
      <c r="E8" s="32">
        <f t="shared" si="0"/>
        <v>0.54000000000002046</v>
      </c>
      <c r="F8" s="32">
        <f t="shared" si="0"/>
        <v>0.62999999999999545</v>
      </c>
      <c r="G8" s="32">
        <f t="shared" si="0"/>
        <v>0.42000000000001592</v>
      </c>
      <c r="H8" s="32">
        <f t="shared" si="0"/>
        <v>1.3299999999999841</v>
      </c>
      <c r="I8" s="32">
        <f t="shared" si="0"/>
        <v>0.81000000000000227</v>
      </c>
      <c r="J8" s="32">
        <f t="shared" si="0"/>
        <v>0.87000000000000455</v>
      </c>
      <c r="K8" s="32">
        <f t="shared" si="0"/>
        <v>1.5699999999999932</v>
      </c>
      <c r="L8" s="32">
        <f t="shared" si="0"/>
        <v>1.0600000000000023</v>
      </c>
      <c r="M8" s="32">
        <f t="shared" si="0"/>
        <v>0.63999999999998636</v>
      </c>
      <c r="N8" s="32">
        <f t="shared" si="0"/>
        <v>1.1399999999999864</v>
      </c>
      <c r="O8" s="32">
        <f t="shared" si="0"/>
        <v>2.2200000000000273</v>
      </c>
      <c r="P8" s="32">
        <f t="shared" si="0"/>
        <v>0.50999999999999091</v>
      </c>
      <c r="Q8" s="32">
        <f t="shared" si="0"/>
        <v>0.93000000000000682</v>
      </c>
      <c r="R8" s="32">
        <f t="shared" si="0"/>
        <v>0.90999999999996817</v>
      </c>
      <c r="S8" s="32">
        <f t="shared" si="0"/>
        <v>1.8100000000000023</v>
      </c>
      <c r="T8" s="32">
        <f t="shared" si="0"/>
        <v>1.57000000000005</v>
      </c>
      <c r="U8" s="32">
        <f t="shared" si="0"/>
        <v>1.42999999999995</v>
      </c>
      <c r="V8" s="32">
        <f t="shared" si="0"/>
        <v>1.9200000000000159</v>
      </c>
      <c r="W8" s="32">
        <f t="shared" si="0"/>
        <v>1.3600000000000136</v>
      </c>
      <c r="X8" s="32">
        <f t="shared" si="0"/>
        <v>1.3600000000000136</v>
      </c>
      <c r="Y8" s="32">
        <f t="shared" si="0"/>
        <v>1.6699999999999591</v>
      </c>
      <c r="Z8" s="32">
        <f t="shared" si="0"/>
        <v>1.7000000000000455</v>
      </c>
      <c r="AA8" s="32">
        <f t="shared" si="0"/>
        <v>1.5</v>
      </c>
      <c r="AB8" s="32">
        <f t="shared" si="0"/>
        <v>1.2599999999999909</v>
      </c>
      <c r="AC8" s="32">
        <f t="shared" si="0"/>
        <v>1.6999999999999886</v>
      </c>
      <c r="AD8" s="32">
        <f t="shared" si="0"/>
        <v>2.3799999999999955</v>
      </c>
      <c r="AE8" s="32">
        <f t="shared" si="0"/>
        <v>1.5099999999999909</v>
      </c>
      <c r="AF8" s="32">
        <f t="shared" si="0"/>
        <v>1.25</v>
      </c>
      <c r="AG8" s="32">
        <f t="shared" si="0"/>
        <v>1.25</v>
      </c>
      <c r="AH8" s="32">
        <f t="shared" si="0"/>
        <v>0.84000000000003183</v>
      </c>
      <c r="AI8" s="32">
        <f t="shared" si="0"/>
        <v>0.66999999999995907</v>
      </c>
      <c r="AJ8" s="32">
        <f t="shared" si="0"/>
        <v>1.75</v>
      </c>
      <c r="AK8" s="32">
        <f t="shared" si="0"/>
        <v>2.0100000000000477</v>
      </c>
      <c r="AL8" s="32">
        <f t="shared" si="0"/>
        <v>1.7699999999999818</v>
      </c>
      <c r="AM8" s="32">
        <f t="shared" si="0"/>
        <v>1.1399999999999864</v>
      </c>
      <c r="AN8" s="32">
        <f t="shared" si="0"/>
        <v>2.9599999999999795</v>
      </c>
      <c r="AO8" s="32">
        <f t="shared" si="0"/>
        <v>1.7000000000000455</v>
      </c>
      <c r="AP8" s="32">
        <f t="shared" si="0"/>
        <v>1.1699999999999591</v>
      </c>
      <c r="AQ8" s="32">
        <f t="shared" si="0"/>
        <v>1.6100000000000136</v>
      </c>
      <c r="AR8" s="32">
        <f t="shared" si="0"/>
        <v>2.1299999999999955</v>
      </c>
      <c r="AS8" s="32">
        <f t="shared" si="0"/>
        <v>2.5300000000000296</v>
      </c>
      <c r="AT8" s="32">
        <f t="shared" si="0"/>
        <v>1.7199999999999704</v>
      </c>
      <c r="AU8" s="32">
        <f t="shared" si="0"/>
        <v>2.2800000000000296</v>
      </c>
      <c r="AV8" s="32">
        <f t="shared" si="0"/>
        <v>2.1099999999999568</v>
      </c>
      <c r="AW8" s="32">
        <f t="shared" si="0"/>
        <v>1.9399999999999977</v>
      </c>
      <c r="AX8" s="32">
        <f t="shared" si="0"/>
        <v>1.8000000000000114</v>
      </c>
      <c r="AY8" s="32">
        <f t="shared" si="0"/>
        <v>1.8100000000000023</v>
      </c>
      <c r="AZ8" s="32">
        <f t="shared" si="0"/>
        <v>2.4600000000000364</v>
      </c>
      <c r="BA8" s="32">
        <f t="shared" si="0"/>
        <v>1.75</v>
      </c>
      <c r="BB8" s="32">
        <f t="shared" si="0"/>
        <v>2.2099999999999795</v>
      </c>
      <c r="BC8" s="32">
        <f t="shared" si="0"/>
        <v>2.6800000000000068</v>
      </c>
      <c r="BD8" s="32">
        <f t="shared" si="0"/>
        <v>2.1299999999999955</v>
      </c>
      <c r="BE8" s="32">
        <f t="shared" si="0"/>
        <v>2.1399999999999864</v>
      </c>
      <c r="BF8" s="32">
        <f t="shared" si="0"/>
        <v>3.4000000000000341</v>
      </c>
      <c r="BG8" s="32">
        <f t="shared" si="0"/>
        <v>2.3499999999999659</v>
      </c>
      <c r="BH8" s="32">
        <f t="shared" si="0"/>
        <v>1.9600000000000364</v>
      </c>
      <c r="BI8" s="32">
        <f t="shared" si="0"/>
        <v>2.9399999999999977</v>
      </c>
      <c r="BJ8" s="32">
        <f t="shared" si="0"/>
        <v>2.5499999999999545</v>
      </c>
      <c r="BK8" s="32">
        <f t="shared" si="0"/>
        <v>2.2000000000000455</v>
      </c>
      <c r="BL8" s="32">
        <f t="shared" si="0"/>
        <v>2.1199999999999477</v>
      </c>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row>
    <row r="29" spans="1:221" x14ac:dyDescent="0.25">
      <c r="A29" s="118">
        <f>SUM(B30:BG30)/58</f>
        <v>-0.2220689655172414</v>
      </c>
      <c r="B29" s="119">
        <f>A29</f>
        <v>-0.2220689655172414</v>
      </c>
      <c r="C29" s="119">
        <f>A29</f>
        <v>-0.2220689655172414</v>
      </c>
      <c r="D29" s="119">
        <f>A29</f>
        <v>-0.2220689655172414</v>
      </c>
      <c r="E29" s="119">
        <f>A29</f>
        <v>-0.2220689655172414</v>
      </c>
      <c r="F29" s="119">
        <f>A29</f>
        <v>-0.2220689655172414</v>
      </c>
      <c r="G29" s="119">
        <f>A29</f>
        <v>-0.2220689655172414</v>
      </c>
      <c r="H29" s="119">
        <f>A29</f>
        <v>-0.2220689655172414</v>
      </c>
      <c r="I29" s="119">
        <f>A29</f>
        <v>-0.2220689655172414</v>
      </c>
      <c r="J29" s="119">
        <f>A29</f>
        <v>-0.2220689655172414</v>
      </c>
      <c r="K29" s="119">
        <f>A29</f>
        <v>-0.2220689655172414</v>
      </c>
      <c r="L29" s="119">
        <f>A29</f>
        <v>-0.2220689655172414</v>
      </c>
      <c r="M29" s="119">
        <f>A29</f>
        <v>-0.2220689655172414</v>
      </c>
      <c r="N29" s="119">
        <f>A29</f>
        <v>-0.2220689655172414</v>
      </c>
      <c r="O29" s="119">
        <f>A29</f>
        <v>-0.2220689655172414</v>
      </c>
      <c r="P29" s="119">
        <f>A29</f>
        <v>-0.2220689655172414</v>
      </c>
      <c r="Q29" s="119">
        <f>A29</f>
        <v>-0.2220689655172414</v>
      </c>
      <c r="R29" s="119">
        <f>A29</f>
        <v>-0.2220689655172414</v>
      </c>
      <c r="S29" s="119">
        <f>A29</f>
        <v>-0.2220689655172414</v>
      </c>
      <c r="T29" s="119">
        <f>A29</f>
        <v>-0.2220689655172414</v>
      </c>
      <c r="U29" s="119">
        <f>A29</f>
        <v>-0.2220689655172414</v>
      </c>
      <c r="V29" s="119">
        <f>A29</f>
        <v>-0.2220689655172414</v>
      </c>
      <c r="W29" s="119">
        <f>A29</f>
        <v>-0.2220689655172414</v>
      </c>
      <c r="X29" s="119">
        <f>A29</f>
        <v>-0.2220689655172414</v>
      </c>
      <c r="Y29" s="119">
        <f>A29</f>
        <v>-0.2220689655172414</v>
      </c>
      <c r="Z29" s="119">
        <f>A29</f>
        <v>-0.2220689655172414</v>
      </c>
      <c r="AA29" s="119">
        <f>A29</f>
        <v>-0.2220689655172414</v>
      </c>
      <c r="AB29" s="119">
        <f>A29</f>
        <v>-0.2220689655172414</v>
      </c>
      <c r="AC29" s="119">
        <f>A29</f>
        <v>-0.2220689655172414</v>
      </c>
      <c r="AD29" s="119">
        <f>A29</f>
        <v>-0.2220689655172414</v>
      </c>
      <c r="AE29" s="119">
        <f>A29</f>
        <v>-0.2220689655172414</v>
      </c>
      <c r="AF29" s="119">
        <f>A29</f>
        <v>-0.2220689655172414</v>
      </c>
      <c r="AG29" s="119">
        <f>A29</f>
        <v>-0.2220689655172414</v>
      </c>
      <c r="AH29" s="119">
        <f>A29</f>
        <v>-0.2220689655172414</v>
      </c>
      <c r="AI29" s="119">
        <f>A29</f>
        <v>-0.2220689655172414</v>
      </c>
      <c r="AJ29" s="119">
        <f>A29</f>
        <v>-0.2220689655172414</v>
      </c>
      <c r="AK29" s="119">
        <f>A29</f>
        <v>-0.2220689655172414</v>
      </c>
      <c r="AL29" s="119">
        <f>A29</f>
        <v>-0.2220689655172414</v>
      </c>
      <c r="AM29" s="119">
        <f>A29</f>
        <v>-0.2220689655172414</v>
      </c>
      <c r="AN29" s="119">
        <f>A29</f>
        <v>-0.2220689655172414</v>
      </c>
      <c r="AO29" s="119">
        <f>A29</f>
        <v>-0.2220689655172414</v>
      </c>
      <c r="AP29" s="119">
        <f>A29</f>
        <v>-0.2220689655172414</v>
      </c>
      <c r="AQ29" s="119">
        <f>A29</f>
        <v>-0.2220689655172414</v>
      </c>
      <c r="AR29" s="119">
        <f>A29</f>
        <v>-0.2220689655172414</v>
      </c>
      <c r="AS29" s="119">
        <f>A29</f>
        <v>-0.2220689655172414</v>
      </c>
      <c r="AT29" s="119">
        <f>A29</f>
        <v>-0.2220689655172414</v>
      </c>
      <c r="AU29" s="119">
        <f>A29</f>
        <v>-0.2220689655172414</v>
      </c>
      <c r="AV29" s="119">
        <f>A29</f>
        <v>-0.2220689655172414</v>
      </c>
      <c r="AW29" s="119">
        <f>A29</f>
        <v>-0.2220689655172414</v>
      </c>
      <c r="AX29" s="119">
        <f>A29</f>
        <v>-0.2220689655172414</v>
      </c>
      <c r="AY29" s="119">
        <f>A29</f>
        <v>-0.2220689655172414</v>
      </c>
      <c r="AZ29" s="119">
        <f>A29</f>
        <v>-0.2220689655172414</v>
      </c>
      <c r="BA29" s="119">
        <f>A29</f>
        <v>-0.2220689655172414</v>
      </c>
      <c r="BB29" s="119">
        <f>A29</f>
        <v>-0.2220689655172414</v>
      </c>
      <c r="BC29" s="119">
        <f>A29</f>
        <v>-0.2220689655172414</v>
      </c>
      <c r="BD29" s="119">
        <f>A29</f>
        <v>-0.2220689655172414</v>
      </c>
      <c r="BE29" s="119">
        <f>A29</f>
        <v>-0.2220689655172414</v>
      </c>
      <c r="BF29" s="119">
        <f>A29</f>
        <v>-0.2220689655172414</v>
      </c>
      <c r="BG29" s="119">
        <f>A29</f>
        <v>-0.2220689655172414</v>
      </c>
      <c r="BH29" s="119">
        <f>A29</f>
        <v>-0.2220689655172414</v>
      </c>
      <c r="BI29" s="119">
        <f>A29</f>
        <v>-0.2220689655172414</v>
      </c>
      <c r="BJ29" s="119">
        <f>A29</f>
        <v>-0.2220689655172414</v>
      </c>
      <c r="BK29" s="119">
        <f>A29</f>
        <v>-0.2220689655172414</v>
      </c>
      <c r="BL29" s="119">
        <f>A29</f>
        <v>-0.2220689655172414</v>
      </c>
      <c r="BM29" s="119">
        <f>A29</f>
        <v>-0.2220689655172414</v>
      </c>
      <c r="BN29" s="119">
        <f>A29</f>
        <v>-0.2220689655172414</v>
      </c>
      <c r="BO29" s="119">
        <f>A29</f>
        <v>-0.2220689655172414</v>
      </c>
      <c r="BP29" s="119">
        <f>A29</f>
        <v>-0.2220689655172414</v>
      </c>
      <c r="BQ29" s="119">
        <f>A29</f>
        <v>-0.2220689655172414</v>
      </c>
      <c r="BR29" s="119">
        <f>A29</f>
        <v>-0.2220689655172414</v>
      </c>
      <c r="BS29" s="119">
        <f>A29</f>
        <v>-0.2220689655172414</v>
      </c>
      <c r="BT29" s="119">
        <f>A29</f>
        <v>-0.2220689655172414</v>
      </c>
      <c r="BU29" s="119">
        <f>A29</f>
        <v>-0.2220689655172414</v>
      </c>
      <c r="BV29" s="119">
        <f>A29</f>
        <v>-0.2220689655172414</v>
      </c>
      <c r="BW29" s="119">
        <f>A29</f>
        <v>-0.2220689655172414</v>
      </c>
      <c r="BX29" s="119">
        <f>A29</f>
        <v>-0.2220689655172414</v>
      </c>
      <c r="BY29" s="119">
        <f>A29</f>
        <v>-0.2220689655172414</v>
      </c>
      <c r="BZ29" s="119">
        <f>A29</f>
        <v>-0.2220689655172414</v>
      </c>
      <c r="CA29" s="119">
        <f>A29</f>
        <v>-0.2220689655172414</v>
      </c>
      <c r="CB29" s="119">
        <f>A29</f>
        <v>-0.2220689655172414</v>
      </c>
      <c r="CC29" s="119">
        <f>A29</f>
        <v>-0.2220689655172414</v>
      </c>
      <c r="CD29" s="119">
        <f>A29</f>
        <v>-0.2220689655172414</v>
      </c>
      <c r="CE29" s="119">
        <f>A29</f>
        <v>-0.2220689655172414</v>
      </c>
      <c r="CF29" s="119">
        <f>A29</f>
        <v>-0.2220689655172414</v>
      </c>
      <c r="CG29" s="119">
        <f>A29</f>
        <v>-0.2220689655172414</v>
      </c>
      <c r="CH29" s="119">
        <f>A29</f>
        <v>-0.2220689655172414</v>
      </c>
      <c r="CI29" s="119">
        <f>A29</f>
        <v>-0.2220689655172414</v>
      </c>
      <c r="CJ29" s="119">
        <f>A29</f>
        <v>-0.2220689655172414</v>
      </c>
      <c r="CK29" s="119">
        <f>A29</f>
        <v>-0.2220689655172414</v>
      </c>
      <c r="CL29" s="119">
        <f>A29</f>
        <v>-0.2220689655172414</v>
      </c>
      <c r="CM29" s="119">
        <f>A29</f>
        <v>-0.2220689655172414</v>
      </c>
      <c r="CN29" s="119">
        <f>A29</f>
        <v>-0.2220689655172414</v>
      </c>
      <c r="CO29" s="119">
        <f>A29</f>
        <v>-0.2220689655172414</v>
      </c>
      <c r="CP29" s="119">
        <f>A29</f>
        <v>-0.2220689655172414</v>
      </c>
      <c r="CQ29" s="119">
        <f>A29</f>
        <v>-0.2220689655172414</v>
      </c>
      <c r="CR29" s="119">
        <f>A29</f>
        <v>-0.2220689655172414</v>
      </c>
      <c r="CS29" s="119">
        <f>A29</f>
        <v>-0.2220689655172414</v>
      </c>
      <c r="CT29" s="119">
        <f>A29</f>
        <v>-0.2220689655172414</v>
      </c>
      <c r="CU29" s="119">
        <f>A29</f>
        <v>-0.2220689655172414</v>
      </c>
      <c r="CV29" s="119">
        <f>A29</f>
        <v>-0.2220689655172414</v>
      </c>
      <c r="CW29" s="119">
        <f>A29</f>
        <v>-0.2220689655172414</v>
      </c>
      <c r="CX29" s="119">
        <f>A29</f>
        <v>-0.2220689655172414</v>
      </c>
      <c r="CY29" s="119">
        <f>A29</f>
        <v>-0.2220689655172414</v>
      </c>
      <c r="CZ29" s="119">
        <f>A29</f>
        <v>-0.2220689655172414</v>
      </c>
      <c r="DA29" s="119">
        <f>A29</f>
        <v>-0.2220689655172414</v>
      </c>
      <c r="DB29" s="119">
        <f>A29</f>
        <v>-0.2220689655172414</v>
      </c>
      <c r="DC29" s="119">
        <f>A29</f>
        <v>-0.2220689655172414</v>
      </c>
      <c r="DD29" s="119">
        <f>A29</f>
        <v>-0.2220689655172414</v>
      </c>
      <c r="DE29" s="119">
        <f>A29</f>
        <v>-0.2220689655172414</v>
      </c>
      <c r="DF29" s="119">
        <f>A29</f>
        <v>-0.2220689655172414</v>
      </c>
      <c r="DG29" s="119">
        <f>A29</f>
        <v>-0.2220689655172414</v>
      </c>
      <c r="DH29" s="119">
        <f>A29</f>
        <v>-0.2220689655172414</v>
      </c>
      <c r="DI29" s="119">
        <f>A29</f>
        <v>-0.2220689655172414</v>
      </c>
      <c r="DJ29" s="119">
        <f>A29</f>
        <v>-0.2220689655172414</v>
      </c>
      <c r="DK29" s="119">
        <f>A29</f>
        <v>-0.2220689655172414</v>
      </c>
      <c r="DL29" s="119">
        <f>A29</f>
        <v>-0.2220689655172414</v>
      </c>
      <c r="DM29" s="119">
        <f>A29</f>
        <v>-0.2220689655172414</v>
      </c>
      <c r="DN29" s="119">
        <f>A29</f>
        <v>-0.2220689655172414</v>
      </c>
      <c r="DO29" s="119">
        <f>A29</f>
        <v>-0.2220689655172414</v>
      </c>
      <c r="DP29" s="119">
        <f>A29</f>
        <v>-0.2220689655172414</v>
      </c>
      <c r="DQ29" s="119">
        <f>A29</f>
        <v>-0.2220689655172414</v>
      </c>
      <c r="DR29" s="119">
        <f>A29</f>
        <v>-0.2220689655172414</v>
      </c>
      <c r="DS29" s="119">
        <f>A29</f>
        <v>-0.2220689655172414</v>
      </c>
      <c r="DT29" s="119">
        <f>A29</f>
        <v>-0.2220689655172414</v>
      </c>
      <c r="DU29" s="119">
        <f>A29</f>
        <v>-0.2220689655172414</v>
      </c>
      <c r="DV29" s="119">
        <f>A29</f>
        <v>-0.2220689655172414</v>
      </c>
      <c r="DW29" s="119">
        <f>A29</f>
        <v>-0.2220689655172414</v>
      </c>
      <c r="DX29" s="119">
        <f>A29</f>
        <v>-0.2220689655172414</v>
      </c>
      <c r="DY29" s="119">
        <f>A29</f>
        <v>-0.2220689655172414</v>
      </c>
      <c r="DZ29" s="119">
        <f>A29</f>
        <v>-0.2220689655172414</v>
      </c>
      <c r="EA29" s="119">
        <f>A29</f>
        <v>-0.2220689655172414</v>
      </c>
      <c r="EB29" s="119">
        <f>A29</f>
        <v>-0.2220689655172414</v>
      </c>
      <c r="EC29" s="119">
        <f>A29</f>
        <v>-0.2220689655172414</v>
      </c>
      <c r="ED29" s="119">
        <f>A29</f>
        <v>-0.2220689655172414</v>
      </c>
      <c r="EE29" s="119">
        <f>A29</f>
        <v>-0.2220689655172414</v>
      </c>
      <c r="EF29" s="119">
        <f>A29</f>
        <v>-0.2220689655172414</v>
      </c>
      <c r="EG29" s="119">
        <f>A29</f>
        <v>-0.2220689655172414</v>
      </c>
      <c r="EH29" s="119">
        <f>A29</f>
        <v>-0.2220689655172414</v>
      </c>
      <c r="EI29" s="119">
        <f>A29</f>
        <v>-0.2220689655172414</v>
      </c>
      <c r="EJ29" s="119">
        <f>A29</f>
        <v>-0.2220689655172414</v>
      </c>
      <c r="EK29" s="119">
        <f>A29</f>
        <v>-0.2220689655172414</v>
      </c>
      <c r="EL29" s="119">
        <f>A29</f>
        <v>-0.2220689655172414</v>
      </c>
      <c r="EM29" s="119">
        <f>A29</f>
        <v>-0.2220689655172414</v>
      </c>
      <c r="EN29" s="119">
        <f>A29</f>
        <v>-0.2220689655172414</v>
      </c>
      <c r="EO29" s="119">
        <f>A29</f>
        <v>-0.2220689655172414</v>
      </c>
      <c r="EP29" s="119">
        <f>A29</f>
        <v>-0.2220689655172414</v>
      </c>
      <c r="EQ29" s="119">
        <f>A29</f>
        <v>-0.2220689655172414</v>
      </c>
      <c r="ER29" s="119">
        <f>A29</f>
        <v>-0.2220689655172414</v>
      </c>
      <c r="ES29" s="119">
        <f>A29</f>
        <v>-0.2220689655172414</v>
      </c>
      <c r="ET29" s="119">
        <f>A29</f>
        <v>-0.2220689655172414</v>
      </c>
      <c r="EU29" s="119">
        <f>A29</f>
        <v>-0.2220689655172414</v>
      </c>
      <c r="EV29" s="119">
        <f>A29</f>
        <v>-0.2220689655172414</v>
      </c>
      <c r="EW29" s="119"/>
      <c r="EX29" s="119"/>
      <c r="EY29" s="119"/>
      <c r="EZ29" s="119"/>
      <c r="FA29" s="119"/>
      <c r="FB29" s="119"/>
      <c r="FC29" s="119"/>
      <c r="FD29" s="119"/>
      <c r="FE29" s="119"/>
      <c r="FF29" s="119"/>
      <c r="FG29" s="119"/>
      <c r="FH29" s="119"/>
      <c r="FI29" s="119"/>
      <c r="FJ29" s="119"/>
      <c r="FK29" s="119"/>
      <c r="FL29" s="119"/>
      <c r="FM29" s="119"/>
      <c r="FN29" s="119"/>
      <c r="FO29" s="119"/>
      <c r="FP29" s="119"/>
      <c r="FQ29" s="119"/>
      <c r="FR29" s="119"/>
    </row>
    <row r="30" spans="1:221" x14ac:dyDescent="0.25">
      <c r="A30" s="120" t="s">
        <v>268</v>
      </c>
      <c r="B30" s="293">
        <v>-0.16</v>
      </c>
      <c r="C30" s="293">
        <v>-0.12</v>
      </c>
      <c r="D30" s="293">
        <v>-0.12</v>
      </c>
      <c r="E30" s="293">
        <v>-0.22</v>
      </c>
      <c r="F30" s="293">
        <v>-0.3</v>
      </c>
      <c r="G30" s="293">
        <v>-0.32</v>
      </c>
      <c r="H30" s="293">
        <v>-0.25</v>
      </c>
      <c r="I30" s="293">
        <v>-0.31</v>
      </c>
      <c r="J30" s="293">
        <v>-0.17</v>
      </c>
      <c r="K30" s="293">
        <v>-0.08</v>
      </c>
      <c r="L30" s="293">
        <v>-0.28000000000000003</v>
      </c>
      <c r="M30" s="293">
        <v>-0.19</v>
      </c>
      <c r="N30" s="293">
        <v>-0.25</v>
      </c>
      <c r="O30" s="293">
        <v>-0.32</v>
      </c>
      <c r="P30" s="293">
        <v>-0.24</v>
      </c>
      <c r="Q30" s="293">
        <v>-0.2</v>
      </c>
      <c r="R30" s="293">
        <v>-0.06</v>
      </c>
      <c r="S30" s="293">
        <v>-7.0000000000000007E-2</v>
      </c>
      <c r="T30" s="293">
        <v>-0.23</v>
      </c>
      <c r="U30" s="293">
        <v>-0.17</v>
      </c>
      <c r="V30" s="293">
        <v>-0.09</v>
      </c>
      <c r="W30" s="293">
        <v>-0.14000000000000001</v>
      </c>
      <c r="X30" s="293">
        <v>-0.24</v>
      </c>
      <c r="Y30" s="293">
        <v>-0.32</v>
      </c>
      <c r="Z30" s="293">
        <v>-0.43</v>
      </c>
      <c r="AA30" s="293">
        <v>-0.25</v>
      </c>
      <c r="AB30" s="293">
        <v>-0.21</v>
      </c>
      <c r="AC30" s="293">
        <v>-0.34</v>
      </c>
      <c r="AD30" s="293">
        <v>-0.4</v>
      </c>
      <c r="AE30" s="293">
        <v>-0.43</v>
      </c>
      <c r="AF30" s="293">
        <v>-0.4</v>
      </c>
      <c r="AG30" s="293">
        <v>-0.41</v>
      </c>
      <c r="AH30" s="293">
        <v>-0.33</v>
      </c>
      <c r="AI30" s="293">
        <v>-0.32</v>
      </c>
      <c r="AJ30" s="293">
        <v>-0.14000000000000001</v>
      </c>
      <c r="AK30" s="293">
        <v>-0.1</v>
      </c>
      <c r="AL30" s="293">
        <v>-0.31</v>
      </c>
      <c r="AM30" s="293">
        <v>-0.43</v>
      </c>
      <c r="AN30" s="293">
        <v>-0.28000000000000003</v>
      </c>
      <c r="AO30" s="293">
        <v>-0.24</v>
      </c>
      <c r="AP30" s="293">
        <v>-0.25</v>
      </c>
      <c r="AQ30" s="293">
        <v>-0.17</v>
      </c>
      <c r="AR30" s="293">
        <v>-0.25</v>
      </c>
      <c r="AS30" s="293">
        <v>-0.24</v>
      </c>
      <c r="AT30" s="293">
        <v>-0.22</v>
      </c>
      <c r="AU30" s="293">
        <v>-0.2</v>
      </c>
      <c r="AV30" s="293">
        <v>-0.09</v>
      </c>
      <c r="AW30" s="293">
        <v>-0.18</v>
      </c>
      <c r="AX30" s="293">
        <v>-0.17</v>
      </c>
      <c r="AY30" s="293">
        <v>-0.31</v>
      </c>
      <c r="AZ30" s="293">
        <v>-0.11</v>
      </c>
      <c r="BA30" s="293">
        <v>-0.06</v>
      </c>
      <c r="BB30" s="293">
        <v>-0.13</v>
      </c>
      <c r="BC30" s="293">
        <v>-0.25</v>
      </c>
      <c r="BD30" s="293">
        <v>-0.11</v>
      </c>
      <c r="BE30" s="293">
        <v>-0.16</v>
      </c>
      <c r="BF30" s="293">
        <v>-0.12</v>
      </c>
      <c r="BG30" s="293">
        <v>0.01</v>
      </c>
      <c r="BH30" s="293">
        <v>0.01</v>
      </c>
      <c r="BI30" s="293">
        <v>0.01</v>
      </c>
      <c r="BJ30" s="293">
        <v>0.15</v>
      </c>
      <c r="BK30" s="293">
        <v>0.22</v>
      </c>
      <c r="BL30" s="293">
        <v>0.09</v>
      </c>
      <c r="BM30" s="293">
        <v>0.1</v>
      </c>
      <c r="BN30" s="293">
        <v>0.23</v>
      </c>
      <c r="BO30" s="293">
        <v>0.14000000000000001</v>
      </c>
      <c r="BP30" s="293">
        <v>-0.04</v>
      </c>
      <c r="BQ30" s="293">
        <v>-0.01</v>
      </c>
      <c r="BR30" s="293">
        <v>-7.0000000000000007E-2</v>
      </c>
      <c r="BS30" s="293">
        <v>-0.06</v>
      </c>
      <c r="BT30" s="293">
        <v>-0.13</v>
      </c>
      <c r="BU30" s="293">
        <v>-0.01</v>
      </c>
      <c r="BV30" s="293">
        <v>0.05</v>
      </c>
      <c r="BW30" s="293">
        <v>0.13</v>
      </c>
      <c r="BX30" s="293">
        <v>-7.0000000000000007E-2</v>
      </c>
      <c r="BY30" s="293">
        <v>-0.13</v>
      </c>
      <c r="BZ30" s="293">
        <v>-0.17</v>
      </c>
      <c r="CA30" s="293">
        <v>0.06</v>
      </c>
      <c r="CB30" s="293">
        <v>0.08</v>
      </c>
      <c r="CC30" s="293">
        <v>7.0000000000000007E-2</v>
      </c>
      <c r="CD30" s="293">
        <v>0.03</v>
      </c>
      <c r="CE30" s="293">
        <v>0.06</v>
      </c>
      <c r="CF30" s="293">
        <v>0.05</v>
      </c>
      <c r="CG30" s="293">
        <v>0.08</v>
      </c>
      <c r="CH30" s="293">
        <v>-0.15</v>
      </c>
      <c r="CI30" s="293">
        <v>-0.06</v>
      </c>
      <c r="CJ30" s="293">
        <v>-0.02</v>
      </c>
      <c r="CK30" s="293">
        <v>0.01</v>
      </c>
      <c r="CL30" s="293">
        <v>-0.06</v>
      </c>
      <c r="CM30" s="293">
        <v>0.09</v>
      </c>
      <c r="CN30" s="293">
        <v>0.05</v>
      </c>
      <c r="CO30" s="293">
        <v>-0.05</v>
      </c>
      <c r="CP30" s="293">
        <v>0.03</v>
      </c>
      <c r="CQ30" s="293">
        <v>0.2</v>
      </c>
      <c r="CR30" s="293">
        <v>-0.05</v>
      </c>
      <c r="CS30" s="293">
        <v>0.01</v>
      </c>
      <c r="CT30" s="293">
        <v>-0.03</v>
      </c>
      <c r="CU30" s="293">
        <v>0.21</v>
      </c>
      <c r="CV30" s="293">
        <v>0.11</v>
      </c>
      <c r="CW30" s="293">
        <v>0.22</v>
      </c>
      <c r="CX30" s="293">
        <v>0.28999999999999998</v>
      </c>
      <c r="CY30" s="293">
        <v>0.35</v>
      </c>
      <c r="CZ30" s="293">
        <v>0.19</v>
      </c>
      <c r="DA30" s="293">
        <v>0.35</v>
      </c>
      <c r="DB30" s="293">
        <v>0.2</v>
      </c>
      <c r="DC30" s="293">
        <v>0.17</v>
      </c>
      <c r="DD30" s="293">
        <v>0.22</v>
      </c>
      <c r="DE30" s="293">
        <v>0.34</v>
      </c>
      <c r="DF30" s="293">
        <v>0.42</v>
      </c>
      <c r="DG30" s="293">
        <v>0.3</v>
      </c>
      <c r="DH30" s="293">
        <v>0.45</v>
      </c>
      <c r="DI30" s="293">
        <v>0.42</v>
      </c>
      <c r="DJ30" s="293">
        <v>0.24</v>
      </c>
      <c r="DK30" s="293">
        <v>0.27</v>
      </c>
      <c r="DL30" s="293">
        <v>0.32</v>
      </c>
      <c r="DM30" s="293">
        <v>0.48</v>
      </c>
      <c r="DN30" s="293">
        <v>0.36</v>
      </c>
      <c r="DO30" s="293">
        <v>0.5</v>
      </c>
      <c r="DP30" s="293">
        <v>0.63</v>
      </c>
      <c r="DQ30" s="293">
        <v>0.42</v>
      </c>
      <c r="DR30" s="293">
        <v>0.43</v>
      </c>
      <c r="DS30" s="293">
        <v>0.55000000000000004</v>
      </c>
      <c r="DT30" s="293">
        <v>0.62</v>
      </c>
      <c r="DU30" s="293">
        <v>0.63</v>
      </c>
      <c r="DV30" s="293">
        <v>0.55000000000000004</v>
      </c>
      <c r="DW30" s="293">
        <v>0.7</v>
      </c>
      <c r="DX30" s="293">
        <v>0.66</v>
      </c>
      <c r="DY30" s="293">
        <v>0.66</v>
      </c>
      <c r="DZ30" s="293">
        <v>0.55000000000000004</v>
      </c>
      <c r="EA30" s="293">
        <v>0.66</v>
      </c>
      <c r="EB30" s="293">
        <v>0.73</v>
      </c>
      <c r="EC30" s="293">
        <v>0.63</v>
      </c>
      <c r="ED30" s="293">
        <v>0.66</v>
      </c>
      <c r="EE30" s="293">
        <v>0.69</v>
      </c>
      <c r="EF30" s="293">
        <v>0.77</v>
      </c>
      <c r="EG30" s="293">
        <v>0.92</v>
      </c>
      <c r="EH30" s="293">
        <v>1.03</v>
      </c>
      <c r="EI30" s="293">
        <v>0.95</v>
      </c>
      <c r="EJ30" s="293">
        <v>0.86</v>
      </c>
      <c r="EK30" s="293">
        <v>0.98</v>
      </c>
      <c r="EL30" s="293">
        <v>1.01</v>
      </c>
      <c r="EM30" s="293">
        <v>0.86</v>
      </c>
      <c r="EN30" s="293">
        <v>0.91</v>
      </c>
      <c r="EO30" s="119"/>
      <c r="EP30" s="119"/>
      <c r="EQ30" s="119"/>
      <c r="ER30" s="119"/>
      <c r="ES30" s="119"/>
      <c r="ET30" s="119"/>
      <c r="EU30" s="119"/>
      <c r="EV30" s="119"/>
      <c r="EW30" s="119"/>
      <c r="EX30" s="119"/>
      <c r="EY30" s="119"/>
      <c r="EZ30" s="119"/>
      <c r="FA30" s="119"/>
      <c r="FB30" s="119"/>
      <c r="FC30" s="119"/>
      <c r="FD30" s="119"/>
      <c r="FE30" s="119"/>
      <c r="FF30" s="119"/>
      <c r="FG30" s="119"/>
      <c r="FH30" s="119"/>
      <c r="FI30" s="119"/>
      <c r="FJ30" s="119"/>
      <c r="FK30" s="119"/>
      <c r="FL30" s="119"/>
      <c r="FM30" s="119"/>
      <c r="FN30" s="119"/>
      <c r="FO30" s="119"/>
      <c r="FP30" s="119"/>
      <c r="FQ30" s="119"/>
      <c r="FR30" s="119"/>
    </row>
    <row r="31" spans="1:221" x14ac:dyDescent="0.25">
      <c r="A31" s="86" t="s">
        <v>272</v>
      </c>
      <c r="B31" s="119">
        <f t="shared" ref="B31:BM31" si="1">B30-B29</f>
        <v>6.2068965517241392E-2</v>
      </c>
      <c r="C31" s="119">
        <f t="shared" si="1"/>
        <v>0.1020689655172414</v>
      </c>
      <c r="D31" s="119">
        <f t="shared" si="1"/>
        <v>0.1020689655172414</v>
      </c>
      <c r="E31" s="119">
        <f t="shared" si="1"/>
        <v>2.0689655172413945E-3</v>
      </c>
      <c r="F31" s="119">
        <f t="shared" si="1"/>
        <v>-7.7931034482758593E-2</v>
      </c>
      <c r="G31" s="119">
        <f t="shared" si="1"/>
        <v>-9.7931034482758611E-2</v>
      </c>
      <c r="H31" s="119">
        <f t="shared" si="1"/>
        <v>-2.7931034482758604E-2</v>
      </c>
      <c r="I31" s="119">
        <f t="shared" si="1"/>
        <v>-8.7931034482758602E-2</v>
      </c>
      <c r="J31" s="119">
        <f t="shared" si="1"/>
        <v>5.2068965517241383E-2</v>
      </c>
      <c r="K31" s="119">
        <f t="shared" si="1"/>
        <v>0.14206896551724141</v>
      </c>
      <c r="L31" s="119">
        <f t="shared" si="1"/>
        <v>-5.7931034482758631E-2</v>
      </c>
      <c r="M31" s="119">
        <f t="shared" si="1"/>
        <v>3.2068965517241393E-2</v>
      </c>
      <c r="N31" s="119">
        <f t="shared" si="1"/>
        <v>-2.7931034482758604E-2</v>
      </c>
      <c r="O31" s="119">
        <f t="shared" si="1"/>
        <v>-9.7931034482758611E-2</v>
      </c>
      <c r="P31" s="119">
        <f t="shared" si="1"/>
        <v>-1.7931034482758595E-2</v>
      </c>
      <c r="Q31" s="119">
        <f t="shared" si="1"/>
        <v>2.2068965517241385E-2</v>
      </c>
      <c r="R31" s="119">
        <f t="shared" si="1"/>
        <v>0.1620689655172414</v>
      </c>
      <c r="S31" s="119">
        <f t="shared" si="1"/>
        <v>0.15206896551724139</v>
      </c>
      <c r="T31" s="119">
        <f t="shared" si="1"/>
        <v>-7.9310344827586143E-3</v>
      </c>
      <c r="U31" s="119">
        <f t="shared" si="1"/>
        <v>5.2068965517241383E-2</v>
      </c>
      <c r="V31" s="119">
        <f t="shared" si="1"/>
        <v>0.1320689655172414</v>
      </c>
      <c r="W31" s="119">
        <f t="shared" si="1"/>
        <v>8.2068965517241382E-2</v>
      </c>
      <c r="X31" s="119">
        <f t="shared" si="1"/>
        <v>-1.7931034482758595E-2</v>
      </c>
      <c r="Y31" s="119">
        <f t="shared" si="1"/>
        <v>-9.7931034482758611E-2</v>
      </c>
      <c r="Z31" s="119">
        <f t="shared" si="1"/>
        <v>-0.2079310344827586</v>
      </c>
      <c r="AA31" s="119">
        <f t="shared" si="1"/>
        <v>-2.7931034482758604E-2</v>
      </c>
      <c r="AB31" s="119">
        <f t="shared" si="1"/>
        <v>1.2068965517241403E-2</v>
      </c>
      <c r="AC31" s="119">
        <f t="shared" si="1"/>
        <v>-0.11793103448275863</v>
      </c>
      <c r="AD31" s="119">
        <f t="shared" si="1"/>
        <v>-0.17793103448275863</v>
      </c>
      <c r="AE31" s="119">
        <f t="shared" si="1"/>
        <v>-0.2079310344827586</v>
      </c>
      <c r="AF31" s="119">
        <f t="shared" si="1"/>
        <v>-0.17793103448275863</v>
      </c>
      <c r="AG31" s="119">
        <f t="shared" si="1"/>
        <v>-0.18793103448275858</v>
      </c>
      <c r="AH31" s="119">
        <f t="shared" si="1"/>
        <v>-0.10793103448275862</v>
      </c>
      <c r="AI31" s="119">
        <f t="shared" si="1"/>
        <v>-9.7931034482758611E-2</v>
      </c>
      <c r="AJ31" s="119">
        <f t="shared" si="1"/>
        <v>8.2068965517241382E-2</v>
      </c>
      <c r="AK31" s="119">
        <f t="shared" si="1"/>
        <v>0.12206896551724139</v>
      </c>
      <c r="AL31" s="119">
        <f t="shared" si="1"/>
        <v>-8.7931034482758602E-2</v>
      </c>
      <c r="AM31" s="119">
        <f t="shared" si="1"/>
        <v>-0.2079310344827586</v>
      </c>
      <c r="AN31" s="119">
        <f t="shared" si="1"/>
        <v>-5.7931034482758631E-2</v>
      </c>
      <c r="AO31" s="119">
        <f t="shared" si="1"/>
        <v>-1.7931034482758595E-2</v>
      </c>
      <c r="AP31" s="119">
        <f t="shared" si="1"/>
        <v>-2.7931034482758604E-2</v>
      </c>
      <c r="AQ31" s="119">
        <f t="shared" si="1"/>
        <v>5.2068965517241383E-2</v>
      </c>
      <c r="AR31" s="119">
        <f t="shared" si="1"/>
        <v>-2.7931034482758604E-2</v>
      </c>
      <c r="AS31" s="119">
        <f t="shared" si="1"/>
        <v>-1.7931034482758595E-2</v>
      </c>
      <c r="AT31" s="119">
        <f t="shared" si="1"/>
        <v>2.0689655172413945E-3</v>
      </c>
      <c r="AU31" s="119">
        <f t="shared" si="1"/>
        <v>2.2068965517241385E-2</v>
      </c>
      <c r="AV31" s="119">
        <f t="shared" si="1"/>
        <v>0.1320689655172414</v>
      </c>
      <c r="AW31" s="119">
        <f t="shared" si="1"/>
        <v>4.2068965517241402E-2</v>
      </c>
      <c r="AX31" s="119">
        <f t="shared" si="1"/>
        <v>5.2068965517241383E-2</v>
      </c>
      <c r="AY31" s="119">
        <f t="shared" si="1"/>
        <v>-8.7931034482758602E-2</v>
      </c>
      <c r="AZ31" s="119">
        <f t="shared" si="1"/>
        <v>0.1120689655172414</v>
      </c>
      <c r="BA31" s="119">
        <f t="shared" si="1"/>
        <v>0.1620689655172414</v>
      </c>
      <c r="BB31" s="119">
        <f t="shared" si="1"/>
        <v>9.2068965517241391E-2</v>
      </c>
      <c r="BC31" s="119">
        <f t="shared" si="1"/>
        <v>-2.7931034482758604E-2</v>
      </c>
      <c r="BD31" s="119">
        <f t="shared" si="1"/>
        <v>0.1120689655172414</v>
      </c>
      <c r="BE31" s="119">
        <f t="shared" si="1"/>
        <v>6.2068965517241392E-2</v>
      </c>
      <c r="BF31" s="119">
        <f t="shared" si="1"/>
        <v>0.1020689655172414</v>
      </c>
      <c r="BG31" s="119">
        <f t="shared" si="1"/>
        <v>0.2320689655172414</v>
      </c>
      <c r="BH31" s="119">
        <f t="shared" si="1"/>
        <v>0.2320689655172414</v>
      </c>
      <c r="BI31" s="119">
        <f t="shared" si="1"/>
        <v>0.2320689655172414</v>
      </c>
      <c r="BJ31" s="119">
        <f t="shared" si="1"/>
        <v>0.37206896551724139</v>
      </c>
      <c r="BK31" s="119">
        <f t="shared" si="1"/>
        <v>0.4420689655172414</v>
      </c>
      <c r="BL31" s="119">
        <f t="shared" si="1"/>
        <v>0.31206896551724139</v>
      </c>
      <c r="BM31" s="119">
        <f t="shared" si="1"/>
        <v>0.3220689655172414</v>
      </c>
      <c r="BN31" s="119">
        <f t="shared" ref="BN31:DY31" si="2">BN30-BN29</f>
        <v>0.45206896551724141</v>
      </c>
      <c r="BO31" s="119">
        <f t="shared" si="2"/>
        <v>0.36206896551724144</v>
      </c>
      <c r="BP31" s="119">
        <f t="shared" si="2"/>
        <v>0.18206896551724139</v>
      </c>
      <c r="BQ31" s="119">
        <f t="shared" si="2"/>
        <v>0.21206896551724139</v>
      </c>
      <c r="BR31" s="119">
        <f t="shared" si="2"/>
        <v>0.15206896551724139</v>
      </c>
      <c r="BS31" s="119">
        <f t="shared" si="2"/>
        <v>0.1620689655172414</v>
      </c>
      <c r="BT31" s="119">
        <f t="shared" si="2"/>
        <v>9.2068965517241391E-2</v>
      </c>
      <c r="BU31" s="119">
        <f t="shared" si="2"/>
        <v>0.21206896551724139</v>
      </c>
      <c r="BV31" s="119">
        <f t="shared" si="2"/>
        <v>0.27206896551724141</v>
      </c>
      <c r="BW31" s="119">
        <f t="shared" si="2"/>
        <v>0.35206896551724143</v>
      </c>
      <c r="BX31" s="119">
        <f t="shared" si="2"/>
        <v>0.15206896551724139</v>
      </c>
      <c r="BY31" s="119">
        <f t="shared" si="2"/>
        <v>9.2068965517241391E-2</v>
      </c>
      <c r="BZ31" s="119">
        <f t="shared" si="2"/>
        <v>5.2068965517241383E-2</v>
      </c>
      <c r="CA31" s="119">
        <f t="shared" si="2"/>
        <v>0.28206896551724137</v>
      </c>
      <c r="CB31" s="119">
        <f t="shared" si="2"/>
        <v>0.30206896551724138</v>
      </c>
      <c r="CC31" s="119">
        <f t="shared" si="2"/>
        <v>0.29206896551724137</v>
      </c>
      <c r="CD31" s="119">
        <f t="shared" si="2"/>
        <v>0.25206896551724139</v>
      </c>
      <c r="CE31" s="119">
        <f t="shared" si="2"/>
        <v>0.28206896551724137</v>
      </c>
      <c r="CF31" s="119">
        <f t="shared" si="2"/>
        <v>0.27206896551724141</v>
      </c>
      <c r="CG31" s="119">
        <f t="shared" si="2"/>
        <v>0.30206896551724138</v>
      </c>
      <c r="CH31" s="119">
        <f t="shared" si="2"/>
        <v>7.2068965517241401E-2</v>
      </c>
      <c r="CI31" s="119">
        <f t="shared" si="2"/>
        <v>0.1620689655172414</v>
      </c>
      <c r="CJ31" s="119">
        <f t="shared" si="2"/>
        <v>0.20206896551724141</v>
      </c>
      <c r="CK31" s="119">
        <f t="shared" si="2"/>
        <v>0.2320689655172414</v>
      </c>
      <c r="CL31" s="119">
        <f t="shared" si="2"/>
        <v>0.1620689655172414</v>
      </c>
      <c r="CM31" s="119">
        <f t="shared" si="2"/>
        <v>0.31206896551724139</v>
      </c>
      <c r="CN31" s="119">
        <f t="shared" si="2"/>
        <v>0.27206896551724141</v>
      </c>
      <c r="CO31" s="119">
        <f t="shared" si="2"/>
        <v>0.17206896551724138</v>
      </c>
      <c r="CP31" s="119">
        <f t="shared" si="2"/>
        <v>0.25206896551724139</v>
      </c>
      <c r="CQ31" s="119">
        <f t="shared" si="2"/>
        <v>0.42206896551724138</v>
      </c>
      <c r="CR31" s="119">
        <f t="shared" si="2"/>
        <v>0.17206896551724138</v>
      </c>
      <c r="CS31" s="119">
        <f t="shared" si="2"/>
        <v>0.2320689655172414</v>
      </c>
      <c r="CT31" s="119">
        <f t="shared" si="2"/>
        <v>0.1920689655172414</v>
      </c>
      <c r="CU31" s="119">
        <f t="shared" si="2"/>
        <v>0.43206896551724139</v>
      </c>
      <c r="CV31" s="119">
        <f t="shared" si="2"/>
        <v>0.33206896551724141</v>
      </c>
      <c r="CW31" s="119">
        <f t="shared" si="2"/>
        <v>0.4420689655172414</v>
      </c>
      <c r="CX31" s="119">
        <f t="shared" si="2"/>
        <v>0.51206896551724135</v>
      </c>
      <c r="CY31" s="119">
        <f t="shared" si="2"/>
        <v>0.5720689655172414</v>
      </c>
      <c r="CZ31" s="119">
        <f t="shared" si="2"/>
        <v>0.41206896551724137</v>
      </c>
      <c r="DA31" s="119">
        <f t="shared" si="2"/>
        <v>0.5720689655172414</v>
      </c>
      <c r="DB31" s="119">
        <f t="shared" si="2"/>
        <v>0.42206896551724138</v>
      </c>
      <c r="DC31" s="119">
        <f t="shared" si="2"/>
        <v>0.39206896551724141</v>
      </c>
      <c r="DD31" s="119">
        <f t="shared" si="2"/>
        <v>0.4420689655172414</v>
      </c>
      <c r="DE31" s="119">
        <f t="shared" si="2"/>
        <v>0.56206896551724139</v>
      </c>
      <c r="DF31" s="119">
        <f t="shared" si="2"/>
        <v>0.64206896551724135</v>
      </c>
      <c r="DG31" s="119">
        <f t="shared" si="2"/>
        <v>0.52206896551724136</v>
      </c>
      <c r="DH31" s="119">
        <f t="shared" si="2"/>
        <v>0.67206896551724138</v>
      </c>
      <c r="DI31" s="119">
        <f t="shared" si="2"/>
        <v>0.64206896551724135</v>
      </c>
      <c r="DJ31" s="119">
        <f t="shared" si="2"/>
        <v>0.46206896551724141</v>
      </c>
      <c r="DK31" s="119">
        <f t="shared" si="2"/>
        <v>0.49206896551724144</v>
      </c>
      <c r="DL31" s="119">
        <f t="shared" si="2"/>
        <v>0.54206896551724137</v>
      </c>
      <c r="DM31" s="119">
        <f t="shared" si="2"/>
        <v>0.70206896551724141</v>
      </c>
      <c r="DN31" s="119">
        <f t="shared" si="2"/>
        <v>0.58206896551724141</v>
      </c>
      <c r="DO31" s="119">
        <f t="shared" si="2"/>
        <v>0.72206896551724142</v>
      </c>
      <c r="DP31" s="119">
        <f t="shared" si="2"/>
        <v>0.85206896551724143</v>
      </c>
      <c r="DQ31" s="119">
        <f t="shared" si="2"/>
        <v>0.64206896551724135</v>
      </c>
      <c r="DR31" s="119">
        <f t="shared" si="2"/>
        <v>0.65206896551724136</v>
      </c>
      <c r="DS31" s="119">
        <f t="shared" si="2"/>
        <v>0.77206896551724147</v>
      </c>
      <c r="DT31" s="119">
        <f t="shared" si="2"/>
        <v>0.84206896551724142</v>
      </c>
      <c r="DU31" s="119">
        <f t="shared" si="2"/>
        <v>0.85206896551724143</v>
      </c>
      <c r="DV31" s="119">
        <f t="shared" si="2"/>
        <v>0.77206896551724147</v>
      </c>
      <c r="DW31" s="119">
        <f t="shared" si="2"/>
        <v>0.92206896551724138</v>
      </c>
      <c r="DX31" s="119">
        <f t="shared" si="2"/>
        <v>0.88206896551724145</v>
      </c>
      <c r="DY31" s="119">
        <f t="shared" si="2"/>
        <v>0.88206896551724145</v>
      </c>
      <c r="DZ31" s="119">
        <f t="shared" ref="DZ31:FU31" si="3">DZ30-DZ29</f>
        <v>0.77206896551724147</v>
      </c>
      <c r="EA31" s="119">
        <f t="shared" si="3"/>
        <v>0.88206896551724145</v>
      </c>
      <c r="EB31" s="119">
        <f t="shared" si="3"/>
        <v>0.95206896551724141</v>
      </c>
      <c r="EC31" s="119">
        <f t="shared" si="3"/>
        <v>0.85206896551724143</v>
      </c>
      <c r="ED31" s="119">
        <f t="shared" si="3"/>
        <v>0.88206896551724145</v>
      </c>
      <c r="EE31" s="119">
        <f t="shared" si="3"/>
        <v>0.91206896551724137</v>
      </c>
      <c r="EF31" s="119">
        <f t="shared" si="3"/>
        <v>0.99206896551724144</v>
      </c>
      <c r="EG31" s="119">
        <f t="shared" si="3"/>
        <v>1.1420689655172414</v>
      </c>
      <c r="EH31" s="119">
        <f t="shared" si="3"/>
        <v>1.2520689655172415</v>
      </c>
      <c r="EI31" s="119">
        <f t="shared" si="3"/>
        <v>1.1720689655172414</v>
      </c>
      <c r="EJ31" s="119">
        <f t="shared" si="3"/>
        <v>1.0820689655172413</v>
      </c>
      <c r="EK31" s="119">
        <f t="shared" si="3"/>
        <v>1.2020689655172414</v>
      </c>
      <c r="EL31" s="119">
        <f t="shared" si="3"/>
        <v>1.2320689655172414</v>
      </c>
      <c r="EM31" s="119">
        <f t="shared" si="3"/>
        <v>1.0820689655172413</v>
      </c>
      <c r="EN31" s="119">
        <f t="shared" si="3"/>
        <v>1.1320689655172413</v>
      </c>
      <c r="EO31" s="119">
        <f t="shared" si="3"/>
        <v>0.2220689655172414</v>
      </c>
      <c r="EP31" s="119">
        <f t="shared" si="3"/>
        <v>0.2220689655172414</v>
      </c>
      <c r="EQ31" s="119">
        <f t="shared" si="3"/>
        <v>0.2220689655172414</v>
      </c>
      <c r="ER31" s="119">
        <f t="shared" si="3"/>
        <v>0.2220689655172414</v>
      </c>
      <c r="ES31" s="119">
        <f t="shared" si="3"/>
        <v>0.2220689655172414</v>
      </c>
      <c r="ET31" s="119">
        <f t="shared" si="3"/>
        <v>0.2220689655172414</v>
      </c>
      <c r="EU31" s="119">
        <f t="shared" si="3"/>
        <v>0.2220689655172414</v>
      </c>
      <c r="EV31" s="119">
        <f t="shared" si="3"/>
        <v>0.2220689655172414</v>
      </c>
      <c r="EW31" s="119">
        <f t="shared" si="3"/>
        <v>0</v>
      </c>
      <c r="EX31" s="119">
        <f t="shared" si="3"/>
        <v>0</v>
      </c>
      <c r="EY31" s="119">
        <f t="shared" si="3"/>
        <v>0</v>
      </c>
      <c r="EZ31" s="119">
        <f t="shared" si="3"/>
        <v>0</v>
      </c>
      <c r="FA31" s="119">
        <f t="shared" si="3"/>
        <v>0</v>
      </c>
      <c r="FB31" s="119">
        <f t="shared" si="3"/>
        <v>0</v>
      </c>
      <c r="FC31" s="119">
        <f t="shared" si="3"/>
        <v>0</v>
      </c>
      <c r="FD31" s="119">
        <f t="shared" si="3"/>
        <v>0</v>
      </c>
      <c r="FE31" s="119">
        <f t="shared" si="3"/>
        <v>0</v>
      </c>
      <c r="FF31" s="119">
        <f t="shared" si="3"/>
        <v>0</v>
      </c>
      <c r="FG31" s="119">
        <f t="shared" si="3"/>
        <v>0</v>
      </c>
      <c r="FH31" s="119">
        <f t="shared" si="3"/>
        <v>0</v>
      </c>
      <c r="FI31" s="119">
        <f t="shared" si="3"/>
        <v>0</v>
      </c>
      <c r="FJ31" s="119">
        <f t="shared" si="3"/>
        <v>0</v>
      </c>
      <c r="FK31" s="119">
        <f t="shared" si="3"/>
        <v>0</v>
      </c>
      <c r="FL31" s="119">
        <f t="shared" si="3"/>
        <v>0</v>
      </c>
      <c r="FM31" s="119">
        <f t="shared" si="3"/>
        <v>0</v>
      </c>
      <c r="FN31" s="119">
        <f t="shared" si="3"/>
        <v>0</v>
      </c>
      <c r="FO31" s="119">
        <f t="shared" si="3"/>
        <v>0</v>
      </c>
      <c r="FP31" s="119">
        <f t="shared" si="3"/>
        <v>0</v>
      </c>
      <c r="FQ31" s="119">
        <f t="shared" si="3"/>
        <v>0</v>
      </c>
      <c r="FR31" s="119">
        <f t="shared" si="3"/>
        <v>0</v>
      </c>
      <c r="FS31" s="119">
        <f t="shared" si="3"/>
        <v>0</v>
      </c>
      <c r="FT31" s="119">
        <f t="shared" si="3"/>
        <v>0</v>
      </c>
      <c r="FU31" s="119">
        <f t="shared" si="3"/>
        <v>0</v>
      </c>
      <c r="FV31" s="119">
        <f t="shared" ref="FV31:GQ31" si="4">FV30-FV29</f>
        <v>0</v>
      </c>
      <c r="FW31" s="119">
        <f t="shared" si="4"/>
        <v>0</v>
      </c>
      <c r="FX31" s="119">
        <f t="shared" si="4"/>
        <v>0</v>
      </c>
      <c r="FY31" s="119">
        <f t="shared" si="4"/>
        <v>0</v>
      </c>
      <c r="FZ31" s="119">
        <f t="shared" si="4"/>
        <v>0</v>
      </c>
      <c r="GA31" s="119">
        <f t="shared" si="4"/>
        <v>0</v>
      </c>
      <c r="GB31" s="119">
        <f t="shared" si="4"/>
        <v>0</v>
      </c>
      <c r="GC31" s="119">
        <f t="shared" si="4"/>
        <v>0</v>
      </c>
      <c r="GD31" s="119">
        <f t="shared" si="4"/>
        <v>0</v>
      </c>
      <c r="GE31" s="119">
        <f t="shared" si="4"/>
        <v>0</v>
      </c>
      <c r="GF31" s="119">
        <f t="shared" si="4"/>
        <v>0</v>
      </c>
      <c r="GG31" s="119">
        <f t="shared" si="4"/>
        <v>0</v>
      </c>
      <c r="GH31" s="119">
        <f t="shared" si="4"/>
        <v>0</v>
      </c>
      <c r="GI31" s="119">
        <f t="shared" si="4"/>
        <v>0</v>
      </c>
      <c r="GJ31" s="119">
        <f t="shared" si="4"/>
        <v>0</v>
      </c>
      <c r="GK31" s="119">
        <f t="shared" si="4"/>
        <v>0</v>
      </c>
      <c r="GL31" s="119">
        <f t="shared" si="4"/>
        <v>0</v>
      </c>
      <c r="GM31" s="119">
        <f t="shared" si="4"/>
        <v>0</v>
      </c>
      <c r="GN31" s="119">
        <f t="shared" si="4"/>
        <v>0</v>
      </c>
      <c r="GO31" s="119">
        <f t="shared" si="4"/>
        <v>0</v>
      </c>
      <c r="GP31" s="119">
        <f t="shared" si="4"/>
        <v>0</v>
      </c>
      <c r="GQ31" s="119">
        <f t="shared" si="4"/>
        <v>0</v>
      </c>
      <c r="GR31" s="119">
        <f t="shared" ref="GR31:HM31" si="5">GR30-GR29</f>
        <v>0</v>
      </c>
      <c r="GS31" s="119">
        <f t="shared" si="5"/>
        <v>0</v>
      </c>
      <c r="GT31" s="119">
        <f t="shared" si="5"/>
        <v>0</v>
      </c>
      <c r="GU31" s="119">
        <f t="shared" si="5"/>
        <v>0</v>
      </c>
      <c r="GV31" s="119">
        <f t="shared" si="5"/>
        <v>0</v>
      </c>
      <c r="GW31" s="119">
        <f t="shared" si="5"/>
        <v>0</v>
      </c>
      <c r="GX31" s="119">
        <f t="shared" si="5"/>
        <v>0</v>
      </c>
      <c r="GY31" s="119">
        <f t="shared" si="5"/>
        <v>0</v>
      </c>
      <c r="GZ31" s="119">
        <f t="shared" si="5"/>
        <v>0</v>
      </c>
      <c r="HA31" s="119">
        <f t="shared" si="5"/>
        <v>0</v>
      </c>
      <c r="HB31" s="119">
        <f t="shared" si="5"/>
        <v>0</v>
      </c>
      <c r="HC31" s="119">
        <f t="shared" si="5"/>
        <v>0</v>
      </c>
      <c r="HD31" s="119">
        <f t="shared" si="5"/>
        <v>0</v>
      </c>
      <c r="HE31" s="119">
        <f t="shared" si="5"/>
        <v>0</v>
      </c>
      <c r="HF31" s="119">
        <f t="shared" si="5"/>
        <v>0</v>
      </c>
      <c r="HG31" s="119">
        <f t="shared" si="5"/>
        <v>0</v>
      </c>
      <c r="HH31" s="119">
        <f t="shared" si="5"/>
        <v>0</v>
      </c>
      <c r="HI31" s="119">
        <f t="shared" si="5"/>
        <v>0</v>
      </c>
      <c r="HJ31" s="119">
        <f t="shared" si="5"/>
        <v>0</v>
      </c>
      <c r="HK31" s="119">
        <f t="shared" si="5"/>
        <v>0</v>
      </c>
      <c r="HL31" s="119">
        <f t="shared" si="5"/>
        <v>0</v>
      </c>
      <c r="HM31" s="119">
        <f t="shared" si="5"/>
        <v>0</v>
      </c>
    </row>
    <row r="33" spans="1:221" x14ac:dyDescent="0.25">
      <c r="B33" s="210">
        <v>1880</v>
      </c>
      <c r="C33" s="210">
        <v>1881</v>
      </c>
      <c r="D33" s="210">
        <v>1882</v>
      </c>
      <c r="E33" s="210">
        <v>1883</v>
      </c>
      <c r="F33" s="210">
        <v>1884</v>
      </c>
      <c r="G33" s="210">
        <v>1885</v>
      </c>
      <c r="H33" s="210">
        <v>1886</v>
      </c>
      <c r="I33" s="210">
        <v>1887</v>
      </c>
      <c r="J33" s="210">
        <v>1888</v>
      </c>
      <c r="K33" s="210">
        <v>1889</v>
      </c>
      <c r="L33" s="210">
        <v>1890</v>
      </c>
      <c r="M33" s="210">
        <v>1891</v>
      </c>
      <c r="N33" s="210">
        <v>1892</v>
      </c>
      <c r="O33" s="210">
        <v>1893</v>
      </c>
      <c r="P33" s="210">
        <v>1894</v>
      </c>
      <c r="Q33" s="210">
        <v>1895</v>
      </c>
      <c r="R33" s="210">
        <v>1896</v>
      </c>
      <c r="S33" s="210">
        <v>1897</v>
      </c>
      <c r="T33" s="210">
        <v>1898</v>
      </c>
      <c r="U33" s="210">
        <v>1899</v>
      </c>
      <c r="V33" s="210">
        <v>1900</v>
      </c>
      <c r="W33" s="210">
        <v>1901</v>
      </c>
      <c r="X33" s="210">
        <v>1902</v>
      </c>
      <c r="Y33" s="210">
        <v>1903</v>
      </c>
      <c r="Z33" s="210">
        <v>1904</v>
      </c>
      <c r="AA33" s="210">
        <v>1905</v>
      </c>
      <c r="AB33" s="210">
        <v>1906</v>
      </c>
      <c r="AC33" s="210">
        <v>1907</v>
      </c>
      <c r="AD33" s="210">
        <v>1908</v>
      </c>
      <c r="AE33" s="210">
        <v>1909</v>
      </c>
      <c r="AF33" s="210">
        <v>1910</v>
      </c>
      <c r="AG33" s="210">
        <v>1911</v>
      </c>
      <c r="AH33" s="210">
        <v>1912</v>
      </c>
      <c r="AI33" s="210">
        <v>1913</v>
      </c>
      <c r="AJ33" s="210">
        <v>1914</v>
      </c>
      <c r="AK33" s="210">
        <v>1915</v>
      </c>
      <c r="AL33" s="210">
        <v>1916</v>
      </c>
      <c r="AM33" s="210">
        <v>1917</v>
      </c>
      <c r="AN33" s="210">
        <v>1918</v>
      </c>
      <c r="AO33" s="210">
        <v>1919</v>
      </c>
      <c r="AP33" s="210">
        <v>1920</v>
      </c>
      <c r="AQ33" s="210">
        <v>1921</v>
      </c>
      <c r="AR33" s="210">
        <v>1922</v>
      </c>
      <c r="AS33" s="210">
        <v>1923</v>
      </c>
      <c r="AT33" s="210">
        <v>1924</v>
      </c>
      <c r="AU33" s="210">
        <v>1925</v>
      </c>
      <c r="AV33" s="210">
        <v>1926</v>
      </c>
      <c r="AW33" s="210">
        <v>1927</v>
      </c>
      <c r="AX33" s="210">
        <v>1928</v>
      </c>
      <c r="AY33" s="210">
        <v>1929</v>
      </c>
      <c r="AZ33" s="210">
        <v>1930</v>
      </c>
      <c r="BA33" s="210">
        <v>1931</v>
      </c>
      <c r="BB33" s="210">
        <v>1932</v>
      </c>
      <c r="BC33" s="210">
        <v>1933</v>
      </c>
      <c r="BD33" s="210">
        <v>1934</v>
      </c>
      <c r="BE33" s="210">
        <v>1935</v>
      </c>
      <c r="BF33" s="210">
        <v>1936</v>
      </c>
      <c r="BG33" s="210">
        <v>1937</v>
      </c>
      <c r="BH33" s="209">
        <v>1938</v>
      </c>
      <c r="BI33" s="209">
        <v>1939</v>
      </c>
      <c r="BJ33" s="209">
        <v>1940</v>
      </c>
      <c r="BK33" s="209">
        <v>1941</v>
      </c>
      <c r="BL33" s="209">
        <v>1942</v>
      </c>
      <c r="BM33" s="209">
        <v>1943</v>
      </c>
      <c r="BN33" s="209">
        <v>1944</v>
      </c>
      <c r="BO33" s="209">
        <v>1945</v>
      </c>
      <c r="BP33" s="209">
        <v>1946</v>
      </c>
      <c r="BQ33" s="209">
        <v>1947</v>
      </c>
      <c r="BR33" s="209">
        <v>1948</v>
      </c>
      <c r="BS33" s="209">
        <v>1949</v>
      </c>
      <c r="BT33" s="209">
        <v>1950</v>
      </c>
      <c r="BU33" s="209">
        <v>1951</v>
      </c>
      <c r="BV33" s="209">
        <v>1952</v>
      </c>
      <c r="BW33" s="209">
        <v>1953</v>
      </c>
      <c r="BX33" s="209">
        <v>1954</v>
      </c>
      <c r="BY33" s="209">
        <v>1955</v>
      </c>
      <c r="BZ33" s="209">
        <v>1956</v>
      </c>
      <c r="CA33" s="209">
        <v>1957</v>
      </c>
      <c r="CB33" s="209">
        <v>1958</v>
      </c>
      <c r="CC33" s="209">
        <v>1959</v>
      </c>
      <c r="CD33" s="209">
        <v>1960</v>
      </c>
      <c r="CE33" s="209">
        <v>1961</v>
      </c>
      <c r="CF33" s="209">
        <v>1962</v>
      </c>
      <c r="CG33" s="209">
        <v>1963</v>
      </c>
      <c r="CH33" s="209">
        <v>1964</v>
      </c>
      <c r="CI33" s="209">
        <v>1965</v>
      </c>
      <c r="CJ33" s="209">
        <v>1966</v>
      </c>
      <c r="CK33" s="209">
        <v>1967</v>
      </c>
      <c r="CL33" s="209">
        <v>1968</v>
      </c>
      <c r="CM33" s="209">
        <v>1969</v>
      </c>
      <c r="CN33" s="209">
        <v>1970</v>
      </c>
      <c r="CO33" s="209">
        <v>1971</v>
      </c>
      <c r="CP33" s="209">
        <v>1972</v>
      </c>
      <c r="CQ33" s="209">
        <v>1973</v>
      </c>
      <c r="CR33" s="209">
        <v>1974</v>
      </c>
      <c r="CS33" s="209">
        <v>1975</v>
      </c>
      <c r="CT33" s="209">
        <v>1976</v>
      </c>
      <c r="CU33" s="209">
        <v>1977</v>
      </c>
      <c r="CV33" s="209">
        <v>1978</v>
      </c>
      <c r="CW33" s="209">
        <v>1979</v>
      </c>
      <c r="CX33" s="209">
        <v>1980</v>
      </c>
      <c r="CY33" s="209">
        <v>1981</v>
      </c>
      <c r="CZ33" s="209">
        <v>1982</v>
      </c>
      <c r="DA33" s="209">
        <v>1983</v>
      </c>
      <c r="DB33" s="209">
        <v>1984</v>
      </c>
      <c r="DC33" s="209">
        <v>1985</v>
      </c>
      <c r="DD33" s="209">
        <v>1986</v>
      </c>
      <c r="DE33" s="209">
        <v>1987</v>
      </c>
      <c r="DF33" s="209">
        <v>1988</v>
      </c>
      <c r="DG33" s="209">
        <v>1989</v>
      </c>
      <c r="DH33" s="209">
        <v>1990</v>
      </c>
      <c r="DI33" s="209">
        <v>1991</v>
      </c>
      <c r="DJ33" s="209">
        <v>1992</v>
      </c>
      <c r="DK33" s="209">
        <v>1993</v>
      </c>
      <c r="DL33" s="209">
        <v>1994</v>
      </c>
      <c r="DM33" s="209">
        <v>1995</v>
      </c>
      <c r="DN33" s="209">
        <v>1996</v>
      </c>
      <c r="DO33" s="209">
        <v>1997</v>
      </c>
      <c r="DP33" s="209">
        <v>1998</v>
      </c>
      <c r="DQ33" s="209">
        <v>1999</v>
      </c>
      <c r="DR33" s="209">
        <v>2000</v>
      </c>
      <c r="DS33" s="209">
        <v>2001</v>
      </c>
      <c r="DT33" s="209">
        <v>2002</v>
      </c>
      <c r="DU33" s="209">
        <v>2003</v>
      </c>
      <c r="DV33" s="209">
        <v>2004</v>
      </c>
      <c r="DW33" s="209">
        <v>2005</v>
      </c>
      <c r="DX33" s="209">
        <v>2006</v>
      </c>
      <c r="DY33" s="209">
        <v>2007</v>
      </c>
      <c r="DZ33" s="209">
        <v>2008</v>
      </c>
      <c r="EA33" s="209">
        <v>2009</v>
      </c>
      <c r="EB33" s="209">
        <v>2010</v>
      </c>
      <c r="EC33" s="209">
        <v>2011</v>
      </c>
      <c r="ED33" s="209">
        <v>2012</v>
      </c>
      <c r="EE33" s="209">
        <v>2013</v>
      </c>
      <c r="EF33" s="209">
        <v>2014</v>
      </c>
      <c r="EG33" s="209">
        <v>2015</v>
      </c>
      <c r="EH33" s="209">
        <v>2016</v>
      </c>
      <c r="EI33" s="209">
        <v>2017</v>
      </c>
      <c r="EJ33" s="209">
        <v>2018</v>
      </c>
      <c r="EK33" s="209">
        <v>2019</v>
      </c>
      <c r="EL33" s="209">
        <v>2020</v>
      </c>
      <c r="EM33" s="209">
        <v>2021</v>
      </c>
      <c r="EN33" s="209">
        <v>2022</v>
      </c>
      <c r="EO33" s="209">
        <v>2023</v>
      </c>
      <c r="EP33" s="209">
        <v>2024</v>
      </c>
      <c r="EQ33" s="209">
        <v>2025</v>
      </c>
      <c r="ER33" s="209">
        <v>2026</v>
      </c>
      <c r="ES33" s="209">
        <v>2027</v>
      </c>
      <c r="ET33" s="209">
        <v>2028</v>
      </c>
      <c r="EU33" s="209">
        <v>2029</v>
      </c>
      <c r="EV33" s="209">
        <v>2030</v>
      </c>
      <c r="EW33" s="209">
        <v>2031</v>
      </c>
      <c r="EX33" s="209">
        <v>2032</v>
      </c>
      <c r="EY33" s="209">
        <v>2033</v>
      </c>
      <c r="EZ33" s="209">
        <v>2034</v>
      </c>
      <c r="FA33" s="209">
        <v>2035</v>
      </c>
      <c r="FB33" s="209">
        <v>2036</v>
      </c>
      <c r="FC33" s="209">
        <v>2037</v>
      </c>
      <c r="FD33" s="209">
        <v>2038</v>
      </c>
      <c r="FE33" s="209">
        <v>2039</v>
      </c>
      <c r="FF33" s="209">
        <v>2040</v>
      </c>
      <c r="FG33" s="209">
        <v>2041</v>
      </c>
      <c r="FH33" s="209">
        <v>2042</v>
      </c>
      <c r="FI33" s="209">
        <v>2043</v>
      </c>
      <c r="FJ33" s="209">
        <v>2044</v>
      </c>
      <c r="FK33" s="209">
        <v>2045</v>
      </c>
      <c r="FL33" s="209">
        <v>2046</v>
      </c>
      <c r="FM33" s="209">
        <v>2047</v>
      </c>
      <c r="FN33" s="209">
        <v>2048</v>
      </c>
      <c r="FO33" s="209">
        <v>2049</v>
      </c>
      <c r="FP33" s="209">
        <v>2050</v>
      </c>
      <c r="FQ33" s="209">
        <v>2051</v>
      </c>
      <c r="FR33" s="209">
        <v>2052</v>
      </c>
      <c r="FS33" s="209">
        <v>2053</v>
      </c>
      <c r="FT33" s="209">
        <v>2054</v>
      </c>
      <c r="FU33" s="209">
        <v>2055</v>
      </c>
      <c r="FV33" s="209">
        <v>2056</v>
      </c>
      <c r="FW33" s="209">
        <v>2057</v>
      </c>
      <c r="FX33" s="209">
        <v>2058</v>
      </c>
      <c r="FY33" s="209">
        <v>2059</v>
      </c>
      <c r="FZ33" s="209">
        <v>2060</v>
      </c>
      <c r="GA33" s="209">
        <v>2061</v>
      </c>
      <c r="GB33" s="209">
        <v>2062</v>
      </c>
      <c r="GC33" s="209">
        <v>2063</v>
      </c>
      <c r="GD33" s="209">
        <v>2064</v>
      </c>
      <c r="GE33" s="209">
        <v>2065</v>
      </c>
      <c r="GF33" s="209">
        <v>2066</v>
      </c>
      <c r="GG33" s="209">
        <v>2067</v>
      </c>
      <c r="GH33" s="209">
        <v>2068</v>
      </c>
      <c r="GI33" s="209">
        <v>2069</v>
      </c>
      <c r="GJ33" s="209">
        <v>2070</v>
      </c>
      <c r="GK33" s="209">
        <v>2071</v>
      </c>
      <c r="GL33" s="209">
        <v>2072</v>
      </c>
      <c r="GM33" s="209">
        <v>2073</v>
      </c>
      <c r="GN33" s="209">
        <v>2074</v>
      </c>
      <c r="GO33" s="209">
        <v>2075</v>
      </c>
      <c r="GP33" s="209">
        <v>2076</v>
      </c>
      <c r="GQ33" s="209">
        <v>2077</v>
      </c>
      <c r="GR33" s="209">
        <v>2078</v>
      </c>
      <c r="GS33" s="209">
        <v>2079</v>
      </c>
      <c r="GT33" s="209">
        <v>2080</v>
      </c>
      <c r="GU33" s="209">
        <v>2081</v>
      </c>
      <c r="GV33" s="209">
        <v>2082</v>
      </c>
      <c r="GW33" s="209">
        <v>2083</v>
      </c>
      <c r="GX33" s="209">
        <v>2084</v>
      </c>
      <c r="GY33" s="209">
        <v>2085</v>
      </c>
      <c r="GZ33" s="209">
        <v>2086</v>
      </c>
      <c r="HA33" s="209">
        <v>2087</v>
      </c>
      <c r="HB33" s="209">
        <v>2088</v>
      </c>
      <c r="HC33" s="209">
        <v>2089</v>
      </c>
      <c r="HD33" s="209">
        <v>2090</v>
      </c>
      <c r="HE33" s="209">
        <v>2091</v>
      </c>
      <c r="HF33" s="209">
        <v>2092</v>
      </c>
      <c r="HG33" s="209">
        <v>2093</v>
      </c>
      <c r="HH33" s="209">
        <v>2094</v>
      </c>
      <c r="HI33" s="209">
        <v>2095</v>
      </c>
      <c r="HJ33" s="209">
        <v>2096</v>
      </c>
      <c r="HK33" s="209">
        <v>2097</v>
      </c>
      <c r="HL33" s="209">
        <v>2098</v>
      </c>
      <c r="HM33" s="209">
        <v>2099</v>
      </c>
    </row>
    <row r="34" spans="1:221" ht="15.75" x14ac:dyDescent="0.25">
      <c r="A34" s="116" t="s">
        <v>269</v>
      </c>
      <c r="B34" s="208">
        <v>6.2068965517241392E-2</v>
      </c>
      <c r="C34" s="208">
        <v>0.1020689655172414</v>
      </c>
      <c r="D34" s="208">
        <v>0.1020689655172414</v>
      </c>
      <c r="E34" s="208">
        <v>2.0689655172413945E-3</v>
      </c>
      <c r="F34" s="208">
        <v>-7.7931034482758593E-2</v>
      </c>
      <c r="G34" s="208">
        <v>-9.7931034482758611E-2</v>
      </c>
      <c r="H34" s="208">
        <v>-2.7931034482758604E-2</v>
      </c>
      <c r="I34" s="208">
        <v>-8.7931034482758602E-2</v>
      </c>
      <c r="J34" s="208">
        <v>5.2068965517241383E-2</v>
      </c>
      <c r="K34" s="208">
        <v>0.14206896551724141</v>
      </c>
      <c r="L34" s="208">
        <v>-5.7931034482758631E-2</v>
      </c>
      <c r="M34" s="208">
        <v>3.2068965517241393E-2</v>
      </c>
      <c r="N34" s="208">
        <v>-2.7931034482758604E-2</v>
      </c>
      <c r="O34" s="208">
        <v>-9.7931034482758611E-2</v>
      </c>
      <c r="P34" s="208">
        <v>-1.7931034482758595E-2</v>
      </c>
      <c r="Q34" s="208">
        <v>2.2068965517241385E-2</v>
      </c>
      <c r="R34" s="208">
        <v>0.1620689655172414</v>
      </c>
      <c r="S34" s="208">
        <v>0.15206896551724139</v>
      </c>
      <c r="T34" s="208">
        <v>-7.9310344827586143E-3</v>
      </c>
      <c r="U34" s="208">
        <v>5.2068965517241383E-2</v>
      </c>
      <c r="V34" s="208">
        <v>0.1320689655172414</v>
      </c>
      <c r="W34" s="208">
        <v>8.2068965517241382E-2</v>
      </c>
      <c r="X34" s="208">
        <v>-1.7931034482758595E-2</v>
      </c>
      <c r="Y34" s="208">
        <v>-9.7931034482758611E-2</v>
      </c>
      <c r="Z34" s="208">
        <v>-0.2079310344827586</v>
      </c>
      <c r="AA34" s="208">
        <v>-2.7931034482758604E-2</v>
      </c>
      <c r="AB34" s="208">
        <v>1.2068965517241403E-2</v>
      </c>
      <c r="AC34" s="208">
        <v>-0.11793103448275863</v>
      </c>
      <c r="AD34" s="208">
        <v>-0.17793103448275863</v>
      </c>
      <c r="AE34" s="208">
        <v>-0.2079310344827586</v>
      </c>
      <c r="AF34" s="208">
        <v>-0.17793103448275863</v>
      </c>
      <c r="AG34" s="208">
        <v>-0.18793103448275858</v>
      </c>
      <c r="AH34" s="208">
        <v>-0.10793103448275862</v>
      </c>
      <c r="AI34" s="208">
        <v>-9.7931034482758611E-2</v>
      </c>
      <c r="AJ34" s="208">
        <v>8.2068965517241382E-2</v>
      </c>
      <c r="AK34" s="208">
        <v>0.12206896551724139</v>
      </c>
      <c r="AL34" s="208">
        <v>-8.7931034482758602E-2</v>
      </c>
      <c r="AM34" s="208">
        <v>-0.2079310344827586</v>
      </c>
      <c r="AN34" s="208">
        <v>-5.7931034482758631E-2</v>
      </c>
      <c r="AO34" s="208">
        <v>-1.7931034482758595E-2</v>
      </c>
      <c r="AP34" s="208">
        <v>-2.7931034482758604E-2</v>
      </c>
      <c r="AQ34" s="208">
        <v>5.2068965517241383E-2</v>
      </c>
      <c r="AR34" s="208">
        <v>-2.7931034482758604E-2</v>
      </c>
      <c r="AS34" s="208">
        <v>-1.7931034482758595E-2</v>
      </c>
      <c r="AT34" s="208">
        <v>2.0689655172413945E-3</v>
      </c>
      <c r="AU34" s="208">
        <v>2.2068965517241385E-2</v>
      </c>
      <c r="AV34" s="208">
        <v>0.1320689655172414</v>
      </c>
      <c r="AW34" s="208">
        <v>4.2068965517241402E-2</v>
      </c>
      <c r="AX34" s="208">
        <v>5.2068965517241383E-2</v>
      </c>
      <c r="AY34" s="208">
        <v>-8.7931034482758602E-2</v>
      </c>
      <c r="AZ34" s="208">
        <v>0.1120689655172414</v>
      </c>
      <c r="BA34" s="208">
        <v>0.1620689655172414</v>
      </c>
      <c r="BB34" s="208">
        <v>9.2068965517241391E-2</v>
      </c>
      <c r="BC34" s="208">
        <v>-2.7931034482758604E-2</v>
      </c>
      <c r="BD34" s="208">
        <v>0.1120689655172414</v>
      </c>
      <c r="BE34" s="208">
        <v>6.2068965517241392E-2</v>
      </c>
      <c r="BF34" s="208">
        <v>0.1020689655172414</v>
      </c>
      <c r="BG34" s="208">
        <v>0.2320689655172414</v>
      </c>
      <c r="BH34" s="208">
        <v>0.2320689655172414</v>
      </c>
      <c r="BI34" s="208">
        <v>0.2320689655172414</v>
      </c>
      <c r="BJ34" s="208">
        <v>0.37206896551724139</v>
      </c>
      <c r="BK34" s="208">
        <v>0.4420689655172414</v>
      </c>
      <c r="BL34" s="208">
        <v>0.31206896551724139</v>
      </c>
      <c r="BM34" s="208">
        <v>0.3220689655172414</v>
      </c>
      <c r="BN34" s="208">
        <v>0.45206896551724141</v>
      </c>
      <c r="BO34" s="208">
        <v>0.36206896551724144</v>
      </c>
      <c r="BP34" s="208">
        <v>0.18206896551724139</v>
      </c>
      <c r="BQ34" s="208">
        <v>0.21206896551724139</v>
      </c>
      <c r="BR34" s="208">
        <v>0.15206896551724139</v>
      </c>
      <c r="BS34" s="208">
        <v>0.1620689655172414</v>
      </c>
      <c r="BT34" s="208">
        <v>9.2068965517241391E-2</v>
      </c>
      <c r="BU34" s="208">
        <v>0.21206896551724139</v>
      </c>
      <c r="BV34" s="208">
        <v>0.27206896551724141</v>
      </c>
      <c r="BW34" s="208">
        <v>0.35206896551724143</v>
      </c>
      <c r="BX34" s="208">
        <v>0.15206896551724139</v>
      </c>
      <c r="BY34" s="208">
        <v>9.2068965517241391E-2</v>
      </c>
      <c r="BZ34" s="208">
        <v>5.2068965517241383E-2</v>
      </c>
      <c r="CA34" s="208">
        <v>0.28206896551724137</v>
      </c>
      <c r="CB34" s="208">
        <v>0.30206896551724138</v>
      </c>
      <c r="CC34" s="208">
        <v>0.29206896551724137</v>
      </c>
      <c r="CD34" s="208">
        <v>0.25206896551724139</v>
      </c>
      <c r="CE34" s="208">
        <v>0.28206896551724137</v>
      </c>
      <c r="CF34" s="208">
        <v>0.27206896551724141</v>
      </c>
      <c r="CG34" s="208">
        <v>0.30206896551724138</v>
      </c>
      <c r="CH34" s="208">
        <v>7.2068965517241401E-2</v>
      </c>
      <c r="CI34" s="208">
        <v>0.1620689655172414</v>
      </c>
      <c r="CJ34" s="208">
        <v>0.20206896551724141</v>
      </c>
      <c r="CK34" s="208">
        <v>0.2320689655172414</v>
      </c>
      <c r="CL34" s="208">
        <v>0.1620689655172414</v>
      </c>
      <c r="CM34" s="208">
        <v>0.31206896551724139</v>
      </c>
      <c r="CN34" s="208">
        <v>0.27206896551724141</v>
      </c>
      <c r="CO34" s="208">
        <v>0.17206896551724138</v>
      </c>
      <c r="CP34" s="208">
        <v>0.25206896551724139</v>
      </c>
      <c r="CQ34" s="208">
        <v>0.42206896551724138</v>
      </c>
      <c r="CR34" s="208">
        <v>0.17206896551724138</v>
      </c>
      <c r="CS34" s="208">
        <v>0.2320689655172414</v>
      </c>
      <c r="CT34" s="208">
        <v>0.1920689655172414</v>
      </c>
      <c r="CU34" s="208">
        <v>0.43206896551724139</v>
      </c>
      <c r="CV34" s="208">
        <v>0.33206896551724141</v>
      </c>
      <c r="CW34" s="208">
        <v>0.4420689655172414</v>
      </c>
      <c r="CX34" s="208">
        <v>0.51206896551724135</v>
      </c>
      <c r="CY34" s="208">
        <v>0.5720689655172414</v>
      </c>
      <c r="CZ34" s="208">
        <v>0.41206896551724137</v>
      </c>
      <c r="DA34" s="208">
        <v>0.5720689655172414</v>
      </c>
      <c r="DB34" s="208">
        <v>0.42206896551724138</v>
      </c>
      <c r="DC34" s="208">
        <v>0.39206896551724141</v>
      </c>
      <c r="DD34" s="208">
        <v>0.4420689655172414</v>
      </c>
      <c r="DE34" s="208">
        <v>0.56206896551724139</v>
      </c>
      <c r="DF34" s="208">
        <v>0.64206896551724135</v>
      </c>
      <c r="DG34" s="208">
        <v>0.52206896551724136</v>
      </c>
      <c r="DH34" s="208">
        <v>0.67206896551724138</v>
      </c>
      <c r="DI34" s="208">
        <v>0.64206896551724135</v>
      </c>
      <c r="DJ34" s="208">
        <v>0.46206896551724141</v>
      </c>
      <c r="DK34" s="208">
        <v>0.49206896551724144</v>
      </c>
      <c r="DL34" s="208">
        <v>0.54206896551724137</v>
      </c>
      <c r="DM34" s="208">
        <v>0.70206896551724141</v>
      </c>
      <c r="DN34" s="208">
        <v>0.58206896551724141</v>
      </c>
      <c r="DO34" s="208">
        <v>0.72206896551724142</v>
      </c>
      <c r="DP34" s="208">
        <v>0.85206896551724143</v>
      </c>
      <c r="DQ34" s="208">
        <v>0.64206896551724135</v>
      </c>
      <c r="DR34" s="208">
        <v>0.65206896551724136</v>
      </c>
      <c r="DS34" s="208">
        <v>0.77206896551724147</v>
      </c>
      <c r="DT34" s="208">
        <v>0.84206896551724142</v>
      </c>
      <c r="DU34" s="208">
        <v>0.85206896551724143</v>
      </c>
      <c r="DV34" s="208">
        <v>0.77206896551724147</v>
      </c>
      <c r="DW34" s="208">
        <v>0.92206896551724138</v>
      </c>
      <c r="DX34" s="208">
        <v>0.88206896551724145</v>
      </c>
      <c r="DY34" s="208">
        <v>0.88206896551724145</v>
      </c>
      <c r="DZ34" s="208">
        <v>0.77206896551724147</v>
      </c>
      <c r="EA34" s="208">
        <v>0.88206896551724145</v>
      </c>
      <c r="EB34" s="208">
        <v>0.95206896551724141</v>
      </c>
      <c r="EC34" s="208">
        <v>0.85206896551724143</v>
      </c>
      <c r="ED34" s="208">
        <v>0.88206896551724145</v>
      </c>
      <c r="EE34" s="208">
        <v>0.91206896551724137</v>
      </c>
      <c r="EF34" s="208">
        <v>0.99206896551724144</v>
      </c>
      <c r="EG34" s="208">
        <v>1.1420689655172414</v>
      </c>
      <c r="EH34" s="208">
        <v>1.2520689655172415</v>
      </c>
      <c r="EI34" s="208">
        <v>1.1720689655172414</v>
      </c>
      <c r="EJ34" s="208">
        <v>1.0820689655172413</v>
      </c>
      <c r="EK34" s="208">
        <v>1.2020689655172414</v>
      </c>
      <c r="EL34" s="208">
        <v>1.2320689655172414</v>
      </c>
      <c r="EM34" s="208">
        <v>1.0820689655172413</v>
      </c>
      <c r="EN34" s="208">
        <v>1.1320689655172413</v>
      </c>
      <c r="EO34" s="208"/>
      <c r="EP34" s="208"/>
      <c r="EQ34" s="208"/>
      <c r="ER34" s="208"/>
      <c r="ES34" s="208"/>
      <c r="ET34" s="208"/>
      <c r="EU34" s="208"/>
      <c r="EV34" s="208"/>
      <c r="EW34" s="208"/>
      <c r="EX34" s="208"/>
      <c r="EY34" s="208"/>
      <c r="EZ34" s="208"/>
      <c r="FA34" s="208"/>
      <c r="FB34" s="208"/>
      <c r="FC34" s="208"/>
      <c r="FD34" s="208"/>
      <c r="FE34" s="208"/>
      <c r="FF34" s="208"/>
      <c r="FG34" s="208"/>
      <c r="FH34" s="208"/>
      <c r="FI34" s="208"/>
      <c r="FJ34" s="208"/>
      <c r="FK34" s="208"/>
      <c r="FL34" s="208"/>
      <c r="FM34" s="208"/>
      <c r="FN34" s="208"/>
      <c r="FO34" s="208"/>
      <c r="FP34" s="208"/>
      <c r="FQ34" s="208"/>
      <c r="FR34" s="208"/>
      <c r="FS34" s="208"/>
      <c r="FT34" s="208"/>
      <c r="FU34" s="208"/>
      <c r="FV34" s="208"/>
      <c r="FW34" s="208"/>
      <c r="FX34" s="208"/>
      <c r="FY34" s="208"/>
      <c r="FZ34" s="208"/>
      <c r="GA34" s="208"/>
      <c r="GB34" s="208"/>
      <c r="GC34" s="208"/>
      <c r="GD34" s="208"/>
      <c r="GE34" s="208"/>
      <c r="GF34" s="208"/>
      <c r="GG34" s="208"/>
      <c r="GH34" s="208"/>
      <c r="GI34" s="208"/>
      <c r="GJ34" s="208"/>
      <c r="GK34" s="208"/>
      <c r="GL34" s="208"/>
      <c r="GM34" s="208"/>
      <c r="GN34" s="208"/>
      <c r="GO34" s="208"/>
      <c r="GP34" s="208"/>
      <c r="GQ34" s="208"/>
      <c r="GR34" s="208"/>
      <c r="GS34" s="208"/>
      <c r="GT34" s="208"/>
      <c r="GU34" s="208"/>
      <c r="GV34" s="208"/>
      <c r="GW34" s="208"/>
      <c r="GX34" s="208"/>
      <c r="GY34" s="208"/>
      <c r="GZ34" s="208"/>
      <c r="HA34" s="208"/>
      <c r="HB34" s="208"/>
      <c r="HC34" s="208"/>
      <c r="HD34" s="208"/>
      <c r="HE34" s="208"/>
      <c r="HF34" s="208"/>
      <c r="HG34" s="208"/>
      <c r="HH34" s="208"/>
      <c r="HI34" s="208"/>
      <c r="HJ34" s="208"/>
      <c r="HK34" s="208"/>
      <c r="HL34" s="208"/>
      <c r="HM34" s="208"/>
    </row>
    <row r="35" spans="1:221" x14ac:dyDescent="0.25">
      <c r="A35" s="121" t="s">
        <v>270</v>
      </c>
      <c r="B35" s="122">
        <v>0</v>
      </c>
      <c r="C35" s="122">
        <v>0</v>
      </c>
      <c r="D35" s="122">
        <v>0</v>
      </c>
      <c r="E35" s="122">
        <v>0</v>
      </c>
      <c r="F35" s="122">
        <v>0</v>
      </c>
      <c r="G35" s="122">
        <v>0</v>
      </c>
      <c r="H35" s="122">
        <v>0</v>
      </c>
      <c r="I35" s="122">
        <v>0</v>
      </c>
      <c r="J35" s="122">
        <v>0</v>
      </c>
      <c r="K35" s="122">
        <v>0</v>
      </c>
      <c r="L35" s="122">
        <v>0</v>
      </c>
      <c r="M35" s="122">
        <v>0</v>
      </c>
      <c r="N35" s="122">
        <v>0</v>
      </c>
      <c r="O35" s="122">
        <v>0</v>
      </c>
      <c r="P35" s="122">
        <v>0</v>
      </c>
      <c r="Q35" s="122">
        <v>0</v>
      </c>
      <c r="R35" s="122">
        <v>0</v>
      </c>
      <c r="S35" s="122">
        <v>0</v>
      </c>
      <c r="T35" s="122">
        <v>0</v>
      </c>
      <c r="U35" s="122">
        <v>0</v>
      </c>
      <c r="V35" s="122">
        <v>0</v>
      </c>
      <c r="W35" s="122">
        <v>0</v>
      </c>
      <c r="X35" s="122">
        <v>0</v>
      </c>
      <c r="Y35" s="122">
        <v>0</v>
      </c>
      <c r="Z35" s="122">
        <v>0</v>
      </c>
      <c r="AA35" s="122">
        <v>0</v>
      </c>
      <c r="AB35" s="122">
        <v>0</v>
      </c>
      <c r="AC35" s="122">
        <v>0</v>
      </c>
      <c r="AD35" s="122">
        <v>0</v>
      </c>
      <c r="AE35" s="122">
        <v>0</v>
      </c>
      <c r="AF35" s="122">
        <v>0</v>
      </c>
      <c r="AG35" s="122">
        <v>0</v>
      </c>
      <c r="AH35" s="122">
        <v>0</v>
      </c>
      <c r="AI35" s="122">
        <v>0</v>
      </c>
      <c r="AJ35" s="122">
        <v>0</v>
      </c>
      <c r="AK35" s="122">
        <v>0</v>
      </c>
      <c r="AL35" s="122">
        <v>0</v>
      </c>
      <c r="AM35" s="122">
        <v>0</v>
      </c>
      <c r="AN35" s="122">
        <v>0</v>
      </c>
      <c r="AO35" s="122">
        <v>0</v>
      </c>
      <c r="AP35" s="122">
        <v>0</v>
      </c>
      <c r="AQ35" s="122">
        <v>0</v>
      </c>
      <c r="AR35" s="122">
        <v>0</v>
      </c>
      <c r="AS35" s="122">
        <v>0</v>
      </c>
      <c r="AT35" s="122">
        <v>0</v>
      </c>
      <c r="AU35" s="122">
        <v>0</v>
      </c>
      <c r="AV35" s="122">
        <v>0</v>
      </c>
      <c r="AW35" s="122">
        <v>0</v>
      </c>
      <c r="AX35" s="122">
        <v>0</v>
      </c>
      <c r="AY35" s="122">
        <v>0</v>
      </c>
      <c r="AZ35" s="122">
        <v>0</v>
      </c>
      <c r="BA35" s="122">
        <v>0</v>
      </c>
      <c r="BB35" s="122">
        <v>0</v>
      </c>
      <c r="BC35" s="122">
        <v>0</v>
      </c>
      <c r="BD35" s="122">
        <v>0</v>
      </c>
      <c r="BE35" s="122">
        <v>0</v>
      </c>
      <c r="BF35" s="122">
        <v>0</v>
      </c>
      <c r="BG35" s="122">
        <v>0</v>
      </c>
      <c r="BH35" s="122">
        <v>0</v>
      </c>
      <c r="BI35" s="122">
        <v>0</v>
      </c>
      <c r="BJ35" s="122">
        <v>0</v>
      </c>
      <c r="BK35" s="122">
        <v>0</v>
      </c>
      <c r="BL35" s="122">
        <v>0</v>
      </c>
      <c r="BM35" s="122">
        <v>0</v>
      </c>
      <c r="BN35" s="122">
        <v>0</v>
      </c>
      <c r="BO35" s="122">
        <v>0</v>
      </c>
      <c r="BP35" s="122">
        <v>0</v>
      </c>
      <c r="BQ35" s="122">
        <v>0</v>
      </c>
      <c r="BR35" s="122">
        <v>0</v>
      </c>
      <c r="BS35" s="122">
        <v>0</v>
      </c>
      <c r="BT35" s="122">
        <v>0</v>
      </c>
      <c r="BU35" s="122">
        <v>0</v>
      </c>
      <c r="BV35" s="122">
        <v>0</v>
      </c>
      <c r="BW35" s="122">
        <v>0</v>
      </c>
      <c r="BX35" s="122">
        <v>0</v>
      </c>
      <c r="BY35" s="122">
        <v>0</v>
      </c>
      <c r="BZ35" s="122">
        <v>0</v>
      </c>
      <c r="CA35" s="122">
        <v>0</v>
      </c>
      <c r="CB35" s="122">
        <v>0</v>
      </c>
      <c r="CC35" s="122">
        <v>0</v>
      </c>
      <c r="CD35" s="122">
        <v>0</v>
      </c>
      <c r="CE35" s="122">
        <v>0</v>
      </c>
      <c r="CF35" s="122">
        <v>0</v>
      </c>
      <c r="CG35" s="122">
        <v>0</v>
      </c>
      <c r="CH35" s="122">
        <v>0</v>
      </c>
      <c r="CI35" s="122">
        <v>0</v>
      </c>
      <c r="CJ35" s="122">
        <v>0</v>
      </c>
      <c r="CK35" s="122">
        <v>0</v>
      </c>
      <c r="CL35" s="122">
        <v>0</v>
      </c>
      <c r="CM35" s="122">
        <v>0</v>
      </c>
      <c r="CN35" s="122">
        <v>0</v>
      </c>
      <c r="CO35" s="122">
        <v>0</v>
      </c>
      <c r="CP35" s="122">
        <v>0</v>
      </c>
      <c r="CQ35" s="122">
        <v>0</v>
      </c>
      <c r="CR35" s="122">
        <v>0</v>
      </c>
      <c r="CS35" s="122">
        <v>0</v>
      </c>
      <c r="CT35" s="122">
        <v>0</v>
      </c>
      <c r="CU35" s="122">
        <v>0</v>
      </c>
      <c r="CV35" s="122">
        <v>0</v>
      </c>
      <c r="CW35" s="122">
        <v>0</v>
      </c>
      <c r="CX35" s="122">
        <v>0</v>
      </c>
      <c r="CY35" s="122">
        <v>0</v>
      </c>
      <c r="CZ35" s="122">
        <v>0</v>
      </c>
      <c r="DA35" s="122">
        <v>0</v>
      </c>
      <c r="DB35" s="122">
        <v>0</v>
      </c>
      <c r="DC35" s="122">
        <v>0</v>
      </c>
      <c r="DD35" s="122">
        <v>0</v>
      </c>
      <c r="DE35" s="122">
        <v>0</v>
      </c>
      <c r="DF35" s="122">
        <v>0</v>
      </c>
      <c r="DG35" s="122">
        <v>0</v>
      </c>
      <c r="DH35" s="122">
        <v>0</v>
      </c>
      <c r="DI35" s="122">
        <v>0</v>
      </c>
      <c r="DJ35" s="122">
        <v>0</v>
      </c>
      <c r="DK35" s="122">
        <v>0</v>
      </c>
      <c r="DL35" s="122">
        <v>0</v>
      </c>
      <c r="DM35" s="122">
        <v>0</v>
      </c>
      <c r="DN35" s="122">
        <v>0</v>
      </c>
      <c r="DO35" s="122">
        <v>0</v>
      </c>
      <c r="DP35" s="122">
        <v>0</v>
      </c>
      <c r="DQ35" s="122">
        <v>0</v>
      </c>
      <c r="DR35" s="122">
        <v>0</v>
      </c>
      <c r="DS35" s="122">
        <v>0</v>
      </c>
      <c r="DT35" s="122">
        <v>0</v>
      </c>
      <c r="DU35" s="122">
        <v>0</v>
      </c>
      <c r="DV35" s="122">
        <v>0</v>
      </c>
      <c r="DW35" s="122">
        <v>0</v>
      </c>
      <c r="DX35" s="122">
        <v>0</v>
      </c>
      <c r="DY35" s="122">
        <v>0</v>
      </c>
      <c r="DZ35" s="122">
        <v>0</v>
      </c>
      <c r="EA35" s="122">
        <v>0</v>
      </c>
      <c r="EB35" s="122">
        <v>0</v>
      </c>
      <c r="EC35" s="122">
        <v>0</v>
      </c>
      <c r="ED35" s="122">
        <v>0</v>
      </c>
      <c r="EE35" s="122">
        <v>0</v>
      </c>
      <c r="EF35" s="122">
        <v>0</v>
      </c>
      <c r="EG35" s="122">
        <v>0</v>
      </c>
      <c r="EH35" s="122">
        <v>0</v>
      </c>
      <c r="EI35" s="122">
        <v>0</v>
      </c>
      <c r="EJ35" s="122">
        <v>0</v>
      </c>
      <c r="EK35" s="122">
        <v>0</v>
      </c>
      <c r="EL35" s="122">
        <v>0</v>
      </c>
      <c r="EM35" s="122">
        <v>0</v>
      </c>
      <c r="EN35" s="122">
        <v>0</v>
      </c>
      <c r="EO35" s="122">
        <v>0</v>
      </c>
      <c r="EP35" s="122">
        <v>0</v>
      </c>
      <c r="EQ35" s="122">
        <v>0</v>
      </c>
      <c r="ER35" s="122">
        <v>0</v>
      </c>
      <c r="ES35" s="122">
        <v>0</v>
      </c>
      <c r="ET35" s="122">
        <v>0</v>
      </c>
      <c r="EU35" s="122">
        <v>0</v>
      </c>
      <c r="EV35" s="122">
        <v>0</v>
      </c>
      <c r="EW35" s="122">
        <v>0</v>
      </c>
      <c r="EX35" s="122">
        <v>0</v>
      </c>
      <c r="EY35" s="122">
        <v>0</v>
      </c>
      <c r="EZ35" s="122">
        <v>0</v>
      </c>
      <c r="FA35" s="122">
        <v>0</v>
      </c>
      <c r="FB35" s="122">
        <v>0</v>
      </c>
      <c r="FC35" s="122">
        <v>0</v>
      </c>
      <c r="FD35" s="122">
        <v>0</v>
      </c>
      <c r="FE35" s="122">
        <v>0</v>
      </c>
      <c r="FF35" s="122">
        <v>0</v>
      </c>
      <c r="FG35" s="122">
        <v>0</v>
      </c>
      <c r="FH35" s="122">
        <v>0</v>
      </c>
      <c r="FI35" s="122">
        <v>0</v>
      </c>
      <c r="FJ35" s="122">
        <v>0</v>
      </c>
      <c r="FK35" s="122">
        <v>0</v>
      </c>
      <c r="FL35" s="122">
        <v>0</v>
      </c>
      <c r="FM35" s="122">
        <v>0</v>
      </c>
      <c r="FN35" s="122">
        <v>0</v>
      </c>
      <c r="FO35" s="122">
        <v>0</v>
      </c>
      <c r="FP35" s="122">
        <v>0</v>
      </c>
      <c r="FQ35" s="122">
        <v>0</v>
      </c>
      <c r="FR35" s="122">
        <v>0</v>
      </c>
    </row>
    <row r="36" spans="1:221" x14ac:dyDescent="0.25">
      <c r="B36" s="123"/>
      <c r="AP36" s="107"/>
      <c r="AQ36" s="107"/>
      <c r="AR36" s="107"/>
      <c r="AS36" s="107"/>
      <c r="AT36" s="107"/>
      <c r="AU36" s="107"/>
      <c r="AV36" s="107"/>
      <c r="AW36" s="107"/>
      <c r="AX36" s="107"/>
      <c r="AY36" s="107"/>
      <c r="DU36" s="137">
        <v>0.99</v>
      </c>
      <c r="DV36" s="137">
        <v>0.99</v>
      </c>
      <c r="DW36" s="137">
        <v>0.99</v>
      </c>
      <c r="DX36" s="137">
        <v>0.99</v>
      </c>
      <c r="DY36" s="137">
        <v>0.99</v>
      </c>
      <c r="DZ36" s="137">
        <v>0.99</v>
      </c>
      <c r="EA36" s="137">
        <v>0.99</v>
      </c>
      <c r="EB36" s="137">
        <v>0.99</v>
      </c>
      <c r="EC36" s="137">
        <v>0.99</v>
      </c>
      <c r="ED36" s="137">
        <v>0.99</v>
      </c>
      <c r="EE36" s="137">
        <v>0.99</v>
      </c>
      <c r="EF36" s="137">
        <v>0.99</v>
      </c>
      <c r="EG36" s="137">
        <v>0.99</v>
      </c>
      <c r="EH36" s="137">
        <v>0.99</v>
      </c>
      <c r="EI36" s="137">
        <v>0.99</v>
      </c>
      <c r="EJ36" s="137">
        <v>0.99</v>
      </c>
      <c r="EK36" s="137">
        <v>0.99</v>
      </c>
      <c r="EL36" s="137">
        <v>0.99</v>
      </c>
      <c r="EM36" s="137">
        <v>0.99</v>
      </c>
      <c r="EN36" s="137">
        <v>0.99</v>
      </c>
    </row>
    <row r="37" spans="1:221" x14ac:dyDescent="0.25">
      <c r="B37" s="123"/>
      <c r="E37" s="123"/>
      <c r="AF37" s="107"/>
      <c r="AG37" s="107"/>
      <c r="AH37" s="107"/>
      <c r="AI37" s="107"/>
      <c r="AJ37" s="107"/>
      <c r="AK37" s="107"/>
      <c r="AL37" s="107"/>
      <c r="AM37" s="107"/>
      <c r="AP37" s="123"/>
      <c r="AQ37" s="107"/>
      <c r="AR37" s="107"/>
      <c r="AS37" s="107"/>
      <c r="AT37" s="107"/>
      <c r="AU37" s="107"/>
      <c r="AV37" s="107"/>
      <c r="AY37" s="107"/>
      <c r="AZ37" s="107"/>
      <c r="BA37" s="107"/>
      <c r="BB37" s="107"/>
      <c r="BC37" s="107"/>
      <c r="BD37" s="123"/>
      <c r="EH37" s="86" t="s">
        <v>276</v>
      </c>
      <c r="FS37" s="122">
        <v>0</v>
      </c>
      <c r="FT37" s="122">
        <v>0</v>
      </c>
      <c r="FU37" s="122">
        <v>0</v>
      </c>
    </row>
    <row r="38" spans="1:221" x14ac:dyDescent="0.25">
      <c r="B38" s="123"/>
      <c r="AF38" s="107"/>
      <c r="AG38" s="107"/>
      <c r="AH38" s="107"/>
      <c r="AI38" s="107"/>
      <c r="AJ38" s="107"/>
      <c r="AK38" s="107"/>
      <c r="AL38" s="107"/>
      <c r="AM38" s="107"/>
      <c r="AP38" s="124"/>
      <c r="AV38" s="2"/>
      <c r="AZ38" s="125"/>
      <c r="BD38" s="2"/>
    </row>
    <row r="39" spans="1:221" x14ac:dyDescent="0.25">
      <c r="B39" s="123"/>
      <c r="AP39" s="123"/>
      <c r="AV39" s="2"/>
      <c r="AZ39" s="125"/>
      <c r="BD39" s="2"/>
    </row>
    <row r="40" spans="1:221" x14ac:dyDescent="0.25">
      <c r="B40" s="123"/>
      <c r="AV40" s="2"/>
      <c r="AZ40" s="126"/>
      <c r="BD40" s="2"/>
    </row>
    <row r="41" spans="1:221" x14ac:dyDescent="0.25">
      <c r="AU41" s="107"/>
      <c r="AV41" s="107"/>
      <c r="AY41" s="107"/>
      <c r="AZ41" s="126"/>
      <c r="BD41" s="2"/>
    </row>
    <row r="42" spans="1:221" x14ac:dyDescent="0.25">
      <c r="AZ42" s="126"/>
      <c r="BD42" s="2"/>
    </row>
    <row r="43" spans="1:221" x14ac:dyDescent="0.25">
      <c r="AZ43" s="126"/>
      <c r="BD43" s="2"/>
    </row>
    <row r="44" spans="1:221" x14ac:dyDescent="0.25">
      <c r="AZ44" s="125"/>
      <c r="BD44" s="2"/>
    </row>
    <row r="45" spans="1:221" x14ac:dyDescent="0.25">
      <c r="AZ45" s="125"/>
      <c r="BD45" s="2"/>
    </row>
    <row r="46" spans="1:221" x14ac:dyDescent="0.25">
      <c r="AZ46" s="125"/>
      <c r="BD46" s="2"/>
    </row>
    <row r="47" spans="1:221" x14ac:dyDescent="0.25">
      <c r="AZ47" s="125"/>
      <c r="BD47" s="2"/>
    </row>
    <row r="48" spans="1:221" x14ac:dyDescent="0.25">
      <c r="AZ48" s="126"/>
      <c r="BD48" s="2"/>
    </row>
    <row r="49" spans="1:141" x14ac:dyDescent="0.25">
      <c r="AZ49" s="125"/>
      <c r="BD49" s="2"/>
    </row>
    <row r="50" spans="1:141" x14ac:dyDescent="0.25">
      <c r="AZ50" s="127"/>
    </row>
    <row r="55" spans="1:141" x14ac:dyDescent="0.25">
      <c r="A55" s="4"/>
      <c r="B55" s="212">
        <v>1960</v>
      </c>
      <c r="C55" s="212">
        <v>1961</v>
      </c>
      <c r="D55" s="212">
        <v>1962</v>
      </c>
      <c r="E55" s="212">
        <v>1963</v>
      </c>
      <c r="F55" s="212">
        <v>1964</v>
      </c>
      <c r="G55" s="212">
        <v>1965</v>
      </c>
      <c r="H55" s="212">
        <v>1966</v>
      </c>
      <c r="I55" s="212">
        <v>1967</v>
      </c>
      <c r="J55" s="212">
        <v>1968</v>
      </c>
      <c r="K55" s="212">
        <v>1969</v>
      </c>
      <c r="L55" s="212">
        <v>1970</v>
      </c>
      <c r="M55" s="212">
        <v>1971</v>
      </c>
      <c r="N55" s="212">
        <v>1972</v>
      </c>
      <c r="O55" s="212">
        <v>1973</v>
      </c>
      <c r="P55" s="212">
        <v>1974</v>
      </c>
      <c r="Q55" s="212">
        <v>1975</v>
      </c>
      <c r="R55" s="212">
        <v>1976</v>
      </c>
      <c r="S55" s="212">
        <v>1977</v>
      </c>
      <c r="T55" s="212">
        <v>1978</v>
      </c>
      <c r="U55" s="212">
        <v>1979</v>
      </c>
      <c r="V55" s="212">
        <v>1980</v>
      </c>
      <c r="W55" s="212">
        <v>1981</v>
      </c>
      <c r="X55" s="212">
        <v>1982</v>
      </c>
      <c r="Y55" s="212">
        <v>1983</v>
      </c>
      <c r="Z55" s="212">
        <v>1984</v>
      </c>
      <c r="AA55" s="212">
        <v>1985</v>
      </c>
      <c r="AB55" s="212">
        <v>1986</v>
      </c>
      <c r="AC55" s="212">
        <v>1987</v>
      </c>
      <c r="AD55" s="212">
        <v>1988</v>
      </c>
      <c r="AE55" s="212">
        <v>1989</v>
      </c>
      <c r="AF55" s="212">
        <v>1990</v>
      </c>
      <c r="AG55" s="212">
        <v>1991</v>
      </c>
      <c r="AH55" s="212">
        <v>1992</v>
      </c>
      <c r="AI55" s="212">
        <v>1993</v>
      </c>
      <c r="AJ55" s="212">
        <v>1994</v>
      </c>
      <c r="AK55" s="212">
        <v>1995</v>
      </c>
      <c r="AL55" s="212">
        <v>1996</v>
      </c>
      <c r="AM55" s="212">
        <v>1997</v>
      </c>
      <c r="AN55" s="212">
        <v>1998</v>
      </c>
      <c r="AO55" s="212">
        <v>1999</v>
      </c>
      <c r="AP55" s="212">
        <v>2000</v>
      </c>
      <c r="AQ55" s="212">
        <v>2001</v>
      </c>
      <c r="AR55" s="212">
        <v>2002</v>
      </c>
      <c r="AS55" s="212">
        <v>2003</v>
      </c>
      <c r="AT55" s="212">
        <v>2004</v>
      </c>
      <c r="AU55" s="212">
        <v>2005</v>
      </c>
      <c r="AV55" s="212">
        <v>2006</v>
      </c>
      <c r="AW55" s="212">
        <v>2007</v>
      </c>
      <c r="AX55" s="212">
        <v>2008</v>
      </c>
      <c r="AY55" s="212">
        <v>2009</v>
      </c>
      <c r="AZ55" s="212">
        <v>2010</v>
      </c>
      <c r="BA55" s="212">
        <v>2011</v>
      </c>
      <c r="BB55" s="212">
        <v>2012</v>
      </c>
      <c r="BC55" s="212">
        <v>2013</v>
      </c>
      <c r="BD55" s="212">
        <v>2014</v>
      </c>
      <c r="BE55" s="212">
        <v>2015</v>
      </c>
      <c r="BF55" s="212">
        <v>2016</v>
      </c>
      <c r="BG55" s="212">
        <v>2017</v>
      </c>
      <c r="BH55" s="212">
        <v>2018</v>
      </c>
      <c r="BI55" s="212">
        <v>2019</v>
      </c>
      <c r="BJ55" s="212">
        <v>2020</v>
      </c>
      <c r="BK55" s="212">
        <v>2021</v>
      </c>
      <c r="BL55" s="212">
        <v>2022</v>
      </c>
      <c r="BM55" s="212">
        <v>2023</v>
      </c>
      <c r="BN55" s="212">
        <v>2024</v>
      </c>
      <c r="BO55" s="212">
        <v>2025</v>
      </c>
      <c r="BP55" s="212">
        <v>2026</v>
      </c>
      <c r="BQ55" s="212">
        <v>2027</v>
      </c>
      <c r="BR55" s="212">
        <v>2028</v>
      </c>
      <c r="BS55" s="212">
        <v>2029</v>
      </c>
      <c r="BT55" s="212">
        <v>2030</v>
      </c>
      <c r="BU55" s="212">
        <v>2031</v>
      </c>
      <c r="BV55" s="212">
        <v>2032</v>
      </c>
      <c r="BW55" s="212">
        <v>2033</v>
      </c>
      <c r="BX55" s="212">
        <v>2034</v>
      </c>
      <c r="BY55" s="212">
        <v>2035</v>
      </c>
      <c r="BZ55" s="212">
        <v>2036</v>
      </c>
      <c r="CA55" s="212">
        <v>2037</v>
      </c>
      <c r="CB55" s="212">
        <v>2038</v>
      </c>
      <c r="CC55" s="212">
        <v>2039</v>
      </c>
      <c r="CD55" s="212">
        <v>2040</v>
      </c>
      <c r="CE55" s="212">
        <v>2041</v>
      </c>
      <c r="CF55" s="212">
        <v>2042</v>
      </c>
      <c r="CG55" s="212">
        <v>2043</v>
      </c>
      <c r="CH55" s="212">
        <v>2044</v>
      </c>
      <c r="CI55" s="212">
        <v>2045</v>
      </c>
      <c r="CJ55" s="212">
        <v>2046</v>
      </c>
      <c r="CK55" s="212">
        <v>2047</v>
      </c>
      <c r="CL55" s="212">
        <v>2048</v>
      </c>
      <c r="CM55" s="212">
        <v>2049</v>
      </c>
      <c r="CN55" s="212">
        <v>2050</v>
      </c>
      <c r="CO55" s="212">
        <v>2051</v>
      </c>
      <c r="CP55" s="212">
        <v>2052</v>
      </c>
      <c r="CQ55" s="212">
        <v>2053</v>
      </c>
      <c r="CR55" s="212">
        <v>2054</v>
      </c>
      <c r="CS55" s="212">
        <v>2055</v>
      </c>
      <c r="CT55" s="212">
        <v>2056</v>
      </c>
      <c r="CU55" s="212">
        <v>2057</v>
      </c>
      <c r="CV55" s="212">
        <v>2058</v>
      </c>
      <c r="CW55" s="212">
        <v>2059</v>
      </c>
      <c r="CX55" s="212">
        <v>2060</v>
      </c>
      <c r="CY55" s="212">
        <v>2061</v>
      </c>
      <c r="CZ55" s="212">
        <v>2062</v>
      </c>
      <c r="DA55" s="212">
        <v>2063</v>
      </c>
      <c r="DB55" s="212">
        <v>2064</v>
      </c>
      <c r="DC55" s="212">
        <v>2065</v>
      </c>
      <c r="DD55" s="212">
        <v>2066</v>
      </c>
      <c r="DE55" s="212">
        <v>2067</v>
      </c>
      <c r="DF55" s="212">
        <v>2068</v>
      </c>
      <c r="DG55" s="212">
        <v>2069</v>
      </c>
      <c r="DH55" s="212">
        <v>2070</v>
      </c>
      <c r="DI55" s="212">
        <v>2071</v>
      </c>
      <c r="DJ55" s="212">
        <v>2072</v>
      </c>
      <c r="DK55" s="212">
        <v>2073</v>
      </c>
      <c r="DL55" s="212">
        <v>2074</v>
      </c>
      <c r="DM55" s="212">
        <v>2075</v>
      </c>
      <c r="DN55" s="212">
        <v>2076</v>
      </c>
      <c r="DO55" s="212">
        <v>2077</v>
      </c>
      <c r="DP55" s="212">
        <v>2078</v>
      </c>
      <c r="DQ55" s="212">
        <v>2079</v>
      </c>
      <c r="DR55" s="212">
        <v>2080</v>
      </c>
      <c r="DS55" s="212">
        <v>2081</v>
      </c>
      <c r="DT55" s="212">
        <v>2082</v>
      </c>
      <c r="DU55" s="212">
        <v>2083</v>
      </c>
      <c r="DV55" s="212">
        <v>2084</v>
      </c>
      <c r="DW55" s="212">
        <v>2085</v>
      </c>
      <c r="DX55" s="212">
        <v>2086</v>
      </c>
      <c r="DY55" s="212">
        <v>2087</v>
      </c>
      <c r="DZ55" s="212">
        <v>2088</v>
      </c>
      <c r="EA55" s="212">
        <v>2089</v>
      </c>
      <c r="EB55" s="212">
        <v>2090</v>
      </c>
      <c r="EC55" s="212">
        <v>2091</v>
      </c>
      <c r="ED55" s="212">
        <v>2092</v>
      </c>
      <c r="EE55" s="212">
        <v>2093</v>
      </c>
      <c r="EF55" s="212">
        <v>2094</v>
      </c>
      <c r="EG55" s="212">
        <v>2095</v>
      </c>
      <c r="EH55" s="212">
        <v>2096</v>
      </c>
      <c r="EI55" s="212">
        <v>2097</v>
      </c>
      <c r="EJ55" s="212">
        <v>2098</v>
      </c>
      <c r="EK55" s="212">
        <v>2099</v>
      </c>
    </row>
    <row r="56" spans="1:141" ht="15.75" x14ac:dyDescent="0.25">
      <c r="A56" s="116" t="s">
        <v>271</v>
      </c>
      <c r="B56" s="211">
        <v>3.0349497150000002</v>
      </c>
      <c r="C56" s="211">
        <v>3.0918435130000002</v>
      </c>
      <c r="D56" s="211">
        <v>3.1504207609999999</v>
      </c>
      <c r="E56" s="211">
        <v>3.211000946</v>
      </c>
      <c r="F56" s="211">
        <v>3.2739782719999999</v>
      </c>
      <c r="G56" s="211">
        <v>3.3395835100000002</v>
      </c>
      <c r="H56" s="211">
        <v>3.4079226309999999</v>
      </c>
      <c r="I56" s="211">
        <v>3.4787701040000001</v>
      </c>
      <c r="J56" s="211">
        <v>3.5515994360000001</v>
      </c>
      <c r="K56" s="211">
        <v>3.6256809649999999</v>
      </c>
      <c r="L56" s="211">
        <v>3.7004370419999999</v>
      </c>
      <c r="M56" s="211">
        <v>3.7757600299999998</v>
      </c>
      <c r="N56" s="211">
        <v>3.851650588</v>
      </c>
      <c r="O56" s="211">
        <v>3.9277805190000001</v>
      </c>
      <c r="P56" s="211">
        <v>4.0037941779999997</v>
      </c>
      <c r="Q56" s="211">
        <v>4.0794804740000004</v>
      </c>
      <c r="R56" s="211">
        <v>4.1546668269999998</v>
      </c>
      <c r="S56" s="211">
        <v>4.2295059190000002</v>
      </c>
      <c r="T56" s="211">
        <v>4.304533599</v>
      </c>
      <c r="U56" s="211">
        <v>4.3805061849999998</v>
      </c>
      <c r="V56" s="146">
        <v>4.4580034660000001</v>
      </c>
      <c r="W56" s="146">
        <v>4.536996619</v>
      </c>
      <c r="X56" s="146">
        <v>4.6173865259999998</v>
      </c>
      <c r="Y56" s="146">
        <v>4.6995691869999998</v>
      </c>
      <c r="Z56" s="146">
        <v>4.7840115169999997</v>
      </c>
      <c r="AA56" s="146">
        <v>4.8709216660000001</v>
      </c>
      <c r="AB56" s="146">
        <v>4.9605680000000003</v>
      </c>
      <c r="AC56" s="146">
        <v>5.0525219979999996</v>
      </c>
      <c r="AD56" s="146">
        <v>5.145425994</v>
      </c>
      <c r="AE56" s="146">
        <v>5.237441434</v>
      </c>
      <c r="AF56" s="146">
        <v>5.3272310410000099</v>
      </c>
      <c r="AG56" s="146">
        <v>5.4142893829999998</v>
      </c>
      <c r="AH56" s="146">
        <v>5.4989198930000001</v>
      </c>
      <c r="AI56" s="146">
        <v>5.5815975980000001</v>
      </c>
      <c r="AJ56" s="146">
        <v>5.6631504279999998</v>
      </c>
      <c r="AK56" s="146">
        <v>5.7442129299999998</v>
      </c>
      <c r="AL56" s="146">
        <v>5.8248919310000096</v>
      </c>
      <c r="AM56" s="146">
        <v>5.9050456469999997</v>
      </c>
      <c r="AN56" s="146">
        <v>5.9847940749999999</v>
      </c>
      <c r="AO56" s="146">
        <v>6.0642390330000104</v>
      </c>
      <c r="AP56" s="146">
        <v>6.1434938060000004</v>
      </c>
      <c r="AQ56" s="146">
        <v>6.2226265310000004</v>
      </c>
      <c r="AR56" s="146">
        <v>6.3017731719999901</v>
      </c>
      <c r="AS56" s="146">
        <v>6.3811851409999996</v>
      </c>
      <c r="AT56" s="146">
        <v>6.4611593909999998</v>
      </c>
      <c r="AU56" s="146">
        <v>6.5419069560000001</v>
      </c>
      <c r="AV56" s="146">
        <v>6.623517917</v>
      </c>
      <c r="AW56" s="146">
        <v>6.7059466429999999</v>
      </c>
      <c r="AX56" s="146">
        <v>6.7890886720000001</v>
      </c>
      <c r="AY56" s="146">
        <v>6.8727669880000004</v>
      </c>
      <c r="AZ56" s="146">
        <v>6.9568235879999998</v>
      </c>
      <c r="BA56" s="146">
        <v>7.0411941679999899</v>
      </c>
      <c r="BB56" s="146">
        <v>7.1258279570000003</v>
      </c>
      <c r="BC56" s="146">
        <v>7.2105820410000003</v>
      </c>
      <c r="BD56" s="146">
        <v>7.2952907590000002</v>
      </c>
      <c r="BE56" s="146">
        <v>7.3797969669999999</v>
      </c>
      <c r="BF56" s="146">
        <v>7.4640219339999998</v>
      </c>
      <c r="BG56" s="146">
        <v>7.5478588999999996</v>
      </c>
      <c r="BH56" s="211">
        <v>7.6310911130000001</v>
      </c>
      <c r="BI56" s="146">
        <v>7.7134682050000096</v>
      </c>
      <c r="BJ56" s="211">
        <v>7.794798729</v>
      </c>
      <c r="BK56" s="211">
        <v>7.8761292529999896</v>
      </c>
      <c r="BL56" s="211">
        <v>7.9511495459999999</v>
      </c>
      <c r="BM56" s="211"/>
      <c r="BN56" s="211"/>
      <c r="BO56" s="211"/>
      <c r="BP56" s="211"/>
      <c r="BQ56" s="211"/>
      <c r="BR56" s="211"/>
      <c r="BS56" s="211"/>
      <c r="BT56" s="211"/>
      <c r="BU56" s="211"/>
      <c r="BV56" s="211"/>
      <c r="BW56" s="211"/>
      <c r="BX56" s="211"/>
      <c r="BY56" s="211"/>
      <c r="BZ56" s="211"/>
      <c r="CA56" s="211"/>
      <c r="CB56" s="211"/>
      <c r="CC56" s="211"/>
      <c r="CD56" s="211"/>
      <c r="CE56" s="211"/>
      <c r="CF56" s="211"/>
      <c r="CG56" s="211"/>
      <c r="CH56" s="211"/>
      <c r="CI56" s="211"/>
      <c r="CJ56" s="211"/>
      <c r="CK56" s="211"/>
      <c r="CL56" s="211"/>
      <c r="CM56" s="211"/>
      <c r="CN56" s="211"/>
      <c r="CO56" s="211"/>
      <c r="CP56" s="211"/>
      <c r="CQ56" s="211"/>
      <c r="CR56" s="211"/>
      <c r="CS56" s="211"/>
      <c r="CT56" s="211"/>
      <c r="CU56" s="211"/>
      <c r="CV56" s="211"/>
      <c r="CW56" s="211"/>
      <c r="CX56" s="211"/>
      <c r="CY56" s="211"/>
      <c r="CZ56" s="211"/>
      <c r="DA56" s="211"/>
      <c r="DB56" s="211"/>
      <c r="DC56" s="211"/>
      <c r="DD56" s="211"/>
      <c r="DE56" s="211"/>
      <c r="DF56" s="211"/>
      <c r="DG56" s="211"/>
      <c r="DH56" s="211"/>
      <c r="DI56" s="211"/>
      <c r="DJ56" s="211"/>
      <c r="DK56" s="211"/>
      <c r="DL56" s="211"/>
      <c r="DM56" s="211"/>
      <c r="DN56" s="211"/>
      <c r="DO56" s="211"/>
      <c r="DP56" s="211"/>
      <c r="DQ56" s="211"/>
      <c r="DR56" s="211"/>
      <c r="DS56" s="211"/>
      <c r="DT56" s="211"/>
      <c r="DU56" s="211"/>
      <c r="DV56" s="211"/>
      <c r="DW56" s="211"/>
      <c r="DX56" s="211"/>
      <c r="DY56" s="211"/>
      <c r="DZ56" s="211"/>
      <c r="EA56" s="211"/>
      <c r="EB56" s="211"/>
      <c r="EC56" s="211"/>
      <c r="ED56" s="211"/>
      <c r="EE56" s="211"/>
      <c r="EF56" s="211"/>
      <c r="EG56" s="211"/>
      <c r="EH56" s="211"/>
      <c r="EI56" s="211"/>
      <c r="EJ56" s="211"/>
      <c r="EK56" s="211"/>
    </row>
    <row r="57" spans="1:141" x14ac:dyDescent="0.25">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139"/>
      <c r="CC57" s="139"/>
      <c r="CD57" s="139"/>
      <c r="CE57" s="139"/>
      <c r="CF57" s="139"/>
      <c r="CG57" s="139"/>
      <c r="CH57" s="139"/>
      <c r="CI57" s="139"/>
      <c r="CJ57" s="139"/>
      <c r="CK57" s="139"/>
      <c r="CL57" s="139"/>
      <c r="CM57" s="139"/>
      <c r="CN57" s="139"/>
      <c r="CO57" s="139"/>
      <c r="CP57" s="139"/>
      <c r="CQ57" s="139"/>
      <c r="CR57" s="139"/>
      <c r="CS57" s="139"/>
    </row>
    <row r="58" spans="1:141" x14ac:dyDescent="0.25">
      <c r="B58" s="141"/>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139"/>
      <c r="BZ58" s="139"/>
      <c r="CA58" s="139"/>
      <c r="CB58" s="139"/>
      <c r="CC58" s="139"/>
      <c r="CD58" s="139"/>
      <c r="CE58" s="139"/>
      <c r="CF58" s="139"/>
      <c r="CG58" s="139"/>
      <c r="CH58" s="139"/>
      <c r="CI58" s="139"/>
      <c r="CJ58" s="139"/>
      <c r="CK58" s="139"/>
      <c r="CL58" s="139"/>
      <c r="CM58" s="139"/>
      <c r="CN58" s="139"/>
      <c r="CO58" s="139"/>
      <c r="CP58" s="139"/>
      <c r="CQ58" s="139"/>
      <c r="CR58" s="139"/>
      <c r="CS58" s="139"/>
    </row>
    <row r="59" spans="1:141" x14ac:dyDescent="0.25">
      <c r="AY59" s="128"/>
      <c r="AZ59" s="128"/>
      <c r="BJ59" s="270"/>
    </row>
    <row r="60" spans="1:141" x14ac:dyDescent="0.25">
      <c r="AM60" s="129"/>
      <c r="AN60" s="129"/>
      <c r="AO60" s="129"/>
      <c r="AP60" s="130"/>
      <c r="AU60" s="131"/>
      <c r="AY60" s="132"/>
      <c r="AZ60" s="132"/>
      <c r="BJ60" s="273"/>
    </row>
    <row r="62" spans="1:141" x14ac:dyDescent="0.25">
      <c r="AP62" s="123"/>
      <c r="BA62" s="128"/>
    </row>
    <row r="80" spans="57:57" x14ac:dyDescent="0.25">
      <c r="BE80" s="123"/>
    </row>
    <row r="94" spans="90:101" x14ac:dyDescent="0.25">
      <c r="CL94" s="133">
        <v>1979</v>
      </c>
      <c r="CM94" s="133">
        <v>1980</v>
      </c>
      <c r="CN94" s="133">
        <v>1981</v>
      </c>
      <c r="CO94" s="133">
        <v>1982</v>
      </c>
      <c r="CP94" s="133">
        <v>1983</v>
      </c>
      <c r="CQ94" s="133">
        <v>1984</v>
      </c>
      <c r="CR94" s="133">
        <v>1985</v>
      </c>
      <c r="CS94" s="133">
        <v>1986</v>
      </c>
      <c r="CT94" s="133">
        <v>1987</v>
      </c>
      <c r="CU94" s="133">
        <v>1988</v>
      </c>
    </row>
    <row r="95" spans="90:101" x14ac:dyDescent="0.25">
      <c r="CL95" s="134">
        <v>12.265486725663701</v>
      </c>
      <c r="CM95" s="134">
        <v>12.3893805309734</v>
      </c>
      <c r="CN95" s="134">
        <v>12.5132743362832</v>
      </c>
      <c r="CO95" s="134">
        <v>12.6371681415929</v>
      </c>
      <c r="CP95" s="134">
        <v>12.761061946902601</v>
      </c>
      <c r="CQ95" s="134">
        <v>12.884955752212401</v>
      </c>
      <c r="CR95" s="134">
        <v>13.008849557522099</v>
      </c>
      <c r="CS95" s="134">
        <v>13.1327433628318</v>
      </c>
      <c r="CT95" s="134">
        <v>13.2566371681416</v>
      </c>
      <c r="CU95" s="134">
        <v>13.3805309734513</v>
      </c>
    </row>
    <row r="96" spans="90:101" x14ac:dyDescent="0.25">
      <c r="CL96" s="133"/>
      <c r="CM96" s="133"/>
      <c r="CN96" s="133"/>
      <c r="CO96" s="133"/>
      <c r="CP96" s="133"/>
      <c r="CQ96" s="133"/>
      <c r="CR96" s="133"/>
      <c r="CS96" s="133"/>
      <c r="CT96" s="133"/>
      <c r="CU96" s="133"/>
      <c r="CV96" s="133">
        <v>1989</v>
      </c>
      <c r="CW96" s="133">
        <v>1990</v>
      </c>
    </row>
    <row r="97" spans="90:104" x14ac:dyDescent="0.25">
      <c r="CL97" s="133"/>
      <c r="CM97" s="133"/>
      <c r="CN97" s="133"/>
      <c r="CO97" s="133"/>
      <c r="CP97" s="133"/>
      <c r="CQ97" s="133"/>
      <c r="CR97" s="133"/>
      <c r="CS97" s="133"/>
      <c r="CT97" s="133"/>
      <c r="CU97" s="133"/>
      <c r="CV97" s="134">
        <v>13.504424778761001</v>
      </c>
      <c r="CW97" s="134">
        <v>13.628318584070801</v>
      </c>
    </row>
    <row r="98" spans="90:104" x14ac:dyDescent="0.25">
      <c r="CV98" s="133"/>
      <c r="CW98" s="133"/>
    </row>
    <row r="99" spans="90:104" x14ac:dyDescent="0.25">
      <c r="CV99" s="133"/>
      <c r="CW99" s="133"/>
    </row>
    <row r="100" spans="90:104" x14ac:dyDescent="0.25">
      <c r="CX100" s="133">
        <v>1991</v>
      </c>
      <c r="CY100" s="133">
        <v>1992</v>
      </c>
      <c r="CZ100" s="133">
        <v>1993</v>
      </c>
    </row>
    <row r="101" spans="90:104" x14ac:dyDescent="0.25">
      <c r="CX101" s="134">
        <v>13.7522123893805</v>
      </c>
      <c r="CY101" s="134">
        <v>13.8761061946902</v>
      </c>
      <c r="CZ101" s="134">
        <v>14</v>
      </c>
    </row>
    <row r="102" spans="90:104" x14ac:dyDescent="0.25">
      <c r="CX102" s="133"/>
      <c r="CY102" s="133"/>
      <c r="CZ102" s="133"/>
    </row>
    <row r="103" spans="90:104" x14ac:dyDescent="0.25">
      <c r="CX103" s="133"/>
      <c r="CY103" s="133"/>
      <c r="CZ103" s="133"/>
    </row>
  </sheetData>
  <pageMargins left="0.7" right="0.7" top="0.75" bottom="0.75" header="0.3" footer="0.3"/>
  <pageSetup paperSize="9" orientation="portrait" r:id="rId1"/>
  <ignoredErrors>
    <ignoredError sqref="A2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Calculation</vt:lpstr>
      <vt:lpstr>Climate Debt Ranking</vt:lpstr>
      <vt:lpstr>GDP+</vt:lpstr>
      <vt:lpstr>Nuclear+</vt:lpstr>
      <vt:lpstr>Global Indicators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Claus Andersen</dc:creator>
  <cp:lastModifiedBy>Claus Andersen</cp:lastModifiedBy>
  <dcterms:created xsi:type="dcterms:W3CDTF">2015-06-05T18:19:34Z</dcterms:created>
  <dcterms:modified xsi:type="dcterms:W3CDTF">2023-12-25T07:31:17Z</dcterms:modified>
</cp:coreProperties>
</file>