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Claus Andersen\Documents\Dokumenter 2025\ClimatePositions New version, Oct. 2025\"/>
    </mc:Choice>
  </mc:AlternateContent>
  <xr:revisionPtr revIDLastSave="0" documentId="13_ncr:1_{CD1AEB55-5D0E-496F-BA53-309B12F1CCBB}" xr6:coauthVersionLast="47" xr6:coauthVersionMax="47" xr10:uidLastSave="{00000000-0000-0000-0000-000000000000}"/>
  <workbookProtection workbookAlgorithmName="SHA-512" workbookHashValue="tpY1x6T512otIj1r9aBFjj1PHRIapat6Y65njGNgeflIlE7Bz94xbLuPLNCyKDJs8ExVxJmji2KcOzvvs1VH9g==" workbookSaltValue="bGU+ZwtFEz7wruZDn83ToQ==" workbookSpinCount="100000" lockStructure="1"/>
  <bookViews>
    <workbookView xWindow="-120" yWindow="-120" windowWidth="20730" windowHeight="11310" xr2:uid="{00000000-000D-0000-FFFF-FFFF00000000}"/>
  </bookViews>
  <sheets>
    <sheet name="Calculation" sheetId="1" r:id="rId1"/>
    <sheet name="Climate Debt Ranking" sheetId="2" r:id="rId2"/>
    <sheet name="GDP+" sheetId="3" r:id="rId3"/>
    <sheet name="Global Indicators" sheetId="5" r:id="rId4"/>
  </sheets>
  <definedNames>
    <definedName name="_xlnm._FilterDatabase" localSheetId="0" hidden="1">Calculation!$A$43:$DB$58</definedName>
    <definedName name="_xlnm._FilterDatabase" localSheetId="1" hidden="1">'Climate Debt Ranking'!$B$7:$G$175</definedName>
    <definedName name="_xlnm._FilterDatabase" localSheetId="2" hidden="1">'GDP+'!$B$8:$AD$22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6" i="3" l="1"/>
  <c r="AC6" i="3"/>
  <c r="AB6" i="3"/>
  <c r="AB8" i="3"/>
  <c r="AC8" i="3"/>
  <c r="C1" i="2"/>
  <c r="A3" i="5"/>
  <c r="B1" i="3"/>
  <c r="AD8" i="3" l="1"/>
  <c r="D14" i="1"/>
  <c r="BM8" i="5" l="1"/>
  <c r="BN8" i="5"/>
  <c r="AC152" i="3"/>
  <c r="AC96" i="3"/>
  <c r="AB160" i="3"/>
  <c r="AC24" i="3"/>
  <c r="AC9" i="3"/>
  <c r="AC44" i="3"/>
  <c r="AC40" i="3"/>
  <c r="AC36" i="3"/>
  <c r="AC32" i="3"/>
  <c r="AC28" i="3"/>
  <c r="AC21" i="3"/>
  <c r="AC20" i="3"/>
  <c r="AC19" i="3"/>
  <c r="AC16" i="3"/>
  <c r="AC15" i="3"/>
  <c r="AC14" i="3"/>
  <c r="AC11" i="3"/>
  <c r="AC10" i="3"/>
  <c r="AB56" i="3"/>
  <c r="AB55" i="3"/>
  <c r="AB53" i="3"/>
  <c r="AB51" i="3"/>
  <c r="AB49" i="3"/>
  <c r="AB47" i="3"/>
  <c r="AB45" i="3"/>
  <c r="AB44" i="3"/>
  <c r="AB43" i="3"/>
  <c r="AB41" i="3"/>
  <c r="AB40" i="3"/>
  <c r="AB39" i="3"/>
  <c r="AB37" i="3"/>
  <c r="AB36" i="3"/>
  <c r="AB35" i="3"/>
  <c r="AB33" i="3"/>
  <c r="AB32" i="3"/>
  <c r="AB31" i="3"/>
  <c r="AB29" i="3"/>
  <c r="AB28" i="3"/>
  <c r="AB27" i="3"/>
  <c r="AB25" i="3"/>
  <c r="AB24" i="3"/>
  <c r="AB23" i="3"/>
  <c r="AB21" i="3"/>
  <c r="AB20" i="3"/>
  <c r="AB19" i="3"/>
  <c r="AB17" i="3"/>
  <c r="AB16" i="3"/>
  <c r="AB15" i="3"/>
  <c r="AB13" i="3"/>
  <c r="AB12" i="3"/>
  <c r="AB11" i="3"/>
  <c r="AB9" i="3"/>
  <c r="AC12" i="3"/>
  <c r="AC13" i="3"/>
  <c r="AC17" i="3"/>
  <c r="AC18" i="3"/>
  <c r="AC22" i="3"/>
  <c r="AC23" i="3"/>
  <c r="AC25" i="3"/>
  <c r="AC26" i="3"/>
  <c r="AC27" i="3"/>
  <c r="AC29" i="3"/>
  <c r="AC30" i="3"/>
  <c r="AC31" i="3"/>
  <c r="AC33" i="3"/>
  <c r="AC34" i="3"/>
  <c r="AC35" i="3"/>
  <c r="AC37" i="3"/>
  <c r="AC38" i="3"/>
  <c r="AC39" i="3"/>
  <c r="AC41" i="3"/>
  <c r="AC42" i="3"/>
  <c r="AC43" i="3"/>
  <c r="AC45" i="3"/>
  <c r="AC46" i="3"/>
  <c r="AC47" i="3"/>
  <c r="AC49" i="3"/>
  <c r="AC50" i="3"/>
  <c r="AC51" i="3"/>
  <c r="AC52" i="3"/>
  <c r="AC53" i="3"/>
  <c r="AC54" i="3"/>
  <c r="AC55" i="3"/>
  <c r="AC56" i="3"/>
  <c r="AC57" i="3"/>
  <c r="AC59"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1" i="3"/>
  <c r="AC122" i="3"/>
  <c r="AC123" i="3"/>
  <c r="AC124"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54" i="3"/>
  <c r="AC155" i="3"/>
  <c r="AC156" i="3"/>
  <c r="AC157" i="3"/>
  <c r="AC60" i="3"/>
  <c r="AC158" i="3"/>
  <c r="AC159" i="3"/>
  <c r="AC160" i="3"/>
  <c r="AC162" i="3"/>
  <c r="AC163" i="3"/>
  <c r="AC164" i="3"/>
  <c r="AC165" i="3"/>
  <c r="AC166" i="3"/>
  <c r="AC167" i="3"/>
  <c r="AC168" i="3"/>
  <c r="AC169" i="3"/>
  <c r="AC170" i="3"/>
  <c r="AC171" i="3"/>
  <c r="AC172" i="3"/>
  <c r="AC173" i="3"/>
  <c r="AC174" i="3"/>
  <c r="AC175" i="3"/>
  <c r="AC176" i="3"/>
  <c r="AC177" i="3"/>
  <c r="AC179" i="3"/>
  <c r="AC181" i="3"/>
  <c r="AC182" i="3"/>
  <c r="AC7" i="3"/>
  <c r="AB10" i="3"/>
  <c r="AB14" i="3"/>
  <c r="AB18" i="3"/>
  <c r="AB22" i="3"/>
  <c r="AB26" i="3"/>
  <c r="AB30" i="3"/>
  <c r="AB34" i="3"/>
  <c r="AB38" i="3"/>
  <c r="AB42" i="3"/>
  <c r="AB46" i="3"/>
  <c r="AB50" i="3"/>
  <c r="AB54" i="3"/>
  <c r="AB57" i="3"/>
  <c r="AB59"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1" i="3"/>
  <c r="AB122" i="3"/>
  <c r="AB123" i="3"/>
  <c r="AB124"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4" i="3"/>
  <c r="AB155" i="3"/>
  <c r="AD155" i="3" s="1"/>
  <c r="AB156" i="3"/>
  <c r="AB157" i="3"/>
  <c r="AB60" i="3"/>
  <c r="AB158" i="3"/>
  <c r="AD158" i="3" s="1"/>
  <c r="AB159" i="3"/>
  <c r="AB162" i="3"/>
  <c r="AB163" i="3"/>
  <c r="AB164" i="3"/>
  <c r="AB165" i="3"/>
  <c r="AB166" i="3"/>
  <c r="AB167" i="3"/>
  <c r="AB168" i="3"/>
  <c r="AB169" i="3"/>
  <c r="AB170" i="3"/>
  <c r="AB171" i="3"/>
  <c r="AB172" i="3"/>
  <c r="AB173" i="3"/>
  <c r="AB174" i="3"/>
  <c r="AB175" i="3"/>
  <c r="AB176" i="3"/>
  <c r="AB177" i="3"/>
  <c r="AB179" i="3"/>
  <c r="AB181" i="3"/>
  <c r="AB182" i="3"/>
  <c r="AB7" i="3"/>
  <c r="AC11" i="1"/>
  <c r="AB11" i="1"/>
  <c r="D8" i="1"/>
  <c r="K32" i="1"/>
  <c r="BL8" i="5"/>
  <c r="BK8" i="5"/>
  <c r="GP31" i="5"/>
  <c r="GQ31" i="5"/>
  <c r="GR31" i="5"/>
  <c r="GS31" i="5"/>
  <c r="GT31" i="5"/>
  <c r="GU31" i="5"/>
  <c r="GV31" i="5"/>
  <c r="GW31" i="5"/>
  <c r="GX31" i="5"/>
  <c r="GY31" i="5"/>
  <c r="GZ31" i="5"/>
  <c r="HA31" i="5"/>
  <c r="HB31" i="5"/>
  <c r="HC31" i="5"/>
  <c r="HD31" i="5"/>
  <c r="HE31" i="5"/>
  <c r="HF31" i="5"/>
  <c r="HG31" i="5"/>
  <c r="HH31" i="5"/>
  <c r="HI31" i="5"/>
  <c r="HJ31" i="5"/>
  <c r="HK31" i="5"/>
  <c r="HL31" i="5"/>
  <c r="HM31" i="5"/>
  <c r="FV31" i="5"/>
  <c r="FW31" i="5"/>
  <c r="FX31" i="5"/>
  <c r="FY31" i="5"/>
  <c r="FZ31" i="5"/>
  <c r="GA31" i="5"/>
  <c r="GB31" i="5"/>
  <c r="GC31" i="5"/>
  <c r="GD31" i="5"/>
  <c r="GE31" i="5"/>
  <c r="GF31" i="5"/>
  <c r="GG31" i="5"/>
  <c r="GH31" i="5"/>
  <c r="GI31" i="5"/>
  <c r="GJ31" i="5"/>
  <c r="GK31" i="5"/>
  <c r="GL31" i="5"/>
  <c r="GM31" i="5"/>
  <c r="GN31" i="5"/>
  <c r="GO31" i="5"/>
  <c r="BL8" i="1"/>
  <c r="BL9" i="1" s="1"/>
  <c r="BZ21" i="1" s="1"/>
  <c r="FS31" i="5"/>
  <c r="FT31" i="5"/>
  <c r="FU31" i="5"/>
  <c r="BJ8" i="5"/>
  <c r="FR31" i="5"/>
  <c r="FQ31" i="5"/>
  <c r="FP31" i="5"/>
  <c r="FO31" i="5"/>
  <c r="FN31" i="5"/>
  <c r="FM31" i="5"/>
  <c r="FL31" i="5"/>
  <c r="FK31" i="5"/>
  <c r="FJ31" i="5"/>
  <c r="FI31" i="5"/>
  <c r="FH31" i="5"/>
  <c r="FG31" i="5"/>
  <c r="FF31" i="5"/>
  <c r="FE31" i="5"/>
  <c r="FD31" i="5"/>
  <c r="FC31" i="5"/>
  <c r="FB31" i="5"/>
  <c r="FA31" i="5"/>
  <c r="EZ31" i="5"/>
  <c r="EY31" i="5"/>
  <c r="EX31" i="5"/>
  <c r="EW31" i="5"/>
  <c r="A29" i="5"/>
  <c r="DQ29" i="5" s="1"/>
  <c r="DQ31" i="5" s="1"/>
  <c r="BI8" i="5"/>
  <c r="BH8" i="5"/>
  <c r="BG8" i="5"/>
  <c r="BF8" i="5"/>
  <c r="BE8" i="5"/>
  <c r="BD8" i="5"/>
  <c r="BC8" i="5"/>
  <c r="BB8" i="5"/>
  <c r="BA8" i="5"/>
  <c r="AZ8" i="5"/>
  <c r="AY8" i="5"/>
  <c r="AX8" i="5"/>
  <c r="AW8" i="5"/>
  <c r="AV8" i="5"/>
  <c r="AU8" i="5"/>
  <c r="AT8" i="5"/>
  <c r="AS8" i="5"/>
  <c r="AR8" i="5"/>
  <c r="AQ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C8" i="5"/>
  <c r="DC39" i="1"/>
  <c r="DD39" i="1" s="1"/>
  <c r="K34" i="1"/>
  <c r="B29" i="1"/>
  <c r="B28" i="1" s="1"/>
  <c r="B25" i="1"/>
  <c r="A24" i="1"/>
  <c r="CV23" i="1"/>
  <c r="CU23" i="1"/>
  <c r="CT23" i="1"/>
  <c r="CS23" i="1"/>
  <c r="CR23" i="1"/>
  <c r="CQ23" i="1"/>
  <c r="CP23" i="1"/>
  <c r="CO23" i="1"/>
  <c r="CN23" i="1"/>
  <c r="CM23" i="1"/>
  <c r="CL23"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BA23" i="1"/>
  <c r="AZ23" i="1"/>
  <c r="AY23" i="1"/>
  <c r="AX23"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DN20" i="1"/>
  <c r="DM20" i="1"/>
  <c r="DL20" i="1"/>
  <c r="DK20" i="1"/>
  <c r="DJ20" i="1"/>
  <c r="DI20" i="1"/>
  <c r="DH20" i="1"/>
  <c r="DG20" i="1"/>
  <c r="DF20" i="1"/>
  <c r="DE20" i="1"/>
  <c r="DD20" i="1"/>
  <c r="DC20" i="1"/>
  <c r="DB20" i="1"/>
  <c r="DA20" i="1"/>
  <c r="CZ20" i="1"/>
  <c r="CY20" i="1"/>
  <c r="CX20" i="1"/>
  <c r="CW20" i="1"/>
  <c r="CV20" i="1"/>
  <c r="CU20" i="1"/>
  <c r="CT20" i="1"/>
  <c r="CS20" i="1"/>
  <c r="CR20" i="1"/>
  <c r="CQ20" i="1"/>
  <c r="CP20" i="1"/>
  <c r="CO20"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DN19" i="1"/>
  <c r="DM19" i="1"/>
  <c r="DL19" i="1"/>
  <c r="DK19" i="1"/>
  <c r="DJ19" i="1"/>
  <c r="DI19" i="1"/>
  <c r="DH19" i="1"/>
  <c r="DG19" i="1"/>
  <c r="DF19" i="1"/>
  <c r="DE19" i="1"/>
  <c r="DD19" i="1"/>
  <c r="DC19" i="1"/>
  <c r="DB19" i="1"/>
  <c r="DA19" i="1"/>
  <c r="CZ19" i="1"/>
  <c r="CY19" i="1"/>
  <c r="CX19" i="1"/>
  <c r="CW19" i="1"/>
  <c r="CV19" i="1"/>
  <c r="CU19" i="1"/>
  <c r="CT19" i="1"/>
  <c r="CS19" i="1"/>
  <c r="CR19" i="1"/>
  <c r="CQ19" i="1"/>
  <c r="CP19" i="1"/>
  <c r="CO19" i="1"/>
  <c r="CN19" i="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J17" i="1"/>
  <c r="E17" i="1"/>
  <c r="AA11" i="1"/>
  <c r="Z11" i="1"/>
  <c r="Y11" i="1"/>
  <c r="X11" i="1"/>
  <c r="W11" i="1"/>
  <c r="V11" i="1"/>
  <c r="U11" i="1"/>
  <c r="T11" i="1"/>
  <c r="S11" i="1"/>
  <c r="R11" i="1"/>
  <c r="Q11" i="1"/>
  <c r="P11" i="1"/>
  <c r="O11" i="1"/>
  <c r="N11" i="1"/>
  <c r="M11" i="1"/>
  <c r="L11" i="1"/>
  <c r="K11" i="1"/>
  <c r="J11" i="1"/>
  <c r="I11" i="1"/>
  <c r="H11" i="1"/>
  <c r="G11" i="1"/>
  <c r="F11" i="1"/>
  <c r="E11" i="1"/>
  <c r="B8" i="1"/>
  <c r="AD181" i="3" l="1"/>
  <c r="AD182" i="3"/>
  <c r="AD172" i="3"/>
  <c r="AD168" i="3"/>
  <c r="BM8" i="1"/>
  <c r="BN8" i="1" s="1"/>
  <c r="BU29" i="5"/>
  <c r="BU31" i="5" s="1"/>
  <c r="DY29" i="5"/>
  <c r="DY31" i="5" s="1"/>
  <c r="CC29" i="5"/>
  <c r="CC31" i="5" s="1"/>
  <c r="AW29" i="5"/>
  <c r="AW31" i="5" s="1"/>
  <c r="Q29" i="5"/>
  <c r="Q31" i="5" s="1"/>
  <c r="AK29" i="5"/>
  <c r="AK31" i="5" s="1"/>
  <c r="CW29" i="5"/>
  <c r="CW31" i="5" s="1"/>
  <c r="CT29" i="5"/>
  <c r="CT31" i="5" s="1"/>
  <c r="DJ29" i="5"/>
  <c r="DJ31" i="5" s="1"/>
  <c r="DZ29" i="5"/>
  <c r="DZ31" i="5" s="1"/>
  <c r="EP29" i="5"/>
  <c r="EP31" i="5" s="1"/>
  <c r="U29" i="5"/>
  <c r="U31" i="5" s="1"/>
  <c r="AS29" i="5"/>
  <c r="AS31" i="5" s="1"/>
  <c r="BI29" i="5"/>
  <c r="BI31" i="5" s="1"/>
  <c r="CG29" i="5"/>
  <c r="CG31" i="5" s="1"/>
  <c r="DE29" i="5"/>
  <c r="DE31" i="5" s="1"/>
  <c r="DU29" i="5"/>
  <c r="DU31" i="5" s="1"/>
  <c r="ES29" i="5"/>
  <c r="ES31" i="5" s="1"/>
  <c r="N29" i="5"/>
  <c r="N31" i="5" s="1"/>
  <c r="AD29" i="5"/>
  <c r="AD31" i="5" s="1"/>
  <c r="AT29" i="5"/>
  <c r="AT31" i="5" s="1"/>
  <c r="BJ29" i="5"/>
  <c r="BJ31" i="5" s="1"/>
  <c r="BZ29" i="5"/>
  <c r="BZ31" i="5" s="1"/>
  <c r="CP29" i="5"/>
  <c r="CP31" i="5" s="1"/>
  <c r="DF29" i="5"/>
  <c r="DF31" i="5" s="1"/>
  <c r="DV29" i="5"/>
  <c r="DV31" i="5" s="1"/>
  <c r="EL29" i="5"/>
  <c r="EL31" i="5" s="1"/>
  <c r="C29" i="5"/>
  <c r="C31" i="5" s="1"/>
  <c r="K29" i="5"/>
  <c r="K31" i="5" s="1"/>
  <c r="S29" i="5"/>
  <c r="S31" i="5" s="1"/>
  <c r="AA29" i="5"/>
  <c r="AA31" i="5" s="1"/>
  <c r="AI29" i="5"/>
  <c r="AI31" i="5" s="1"/>
  <c r="AQ29" i="5"/>
  <c r="AQ31" i="5" s="1"/>
  <c r="AY29" i="5"/>
  <c r="AY31" i="5" s="1"/>
  <c r="BG29" i="5"/>
  <c r="BG31" i="5" s="1"/>
  <c r="BO29" i="5"/>
  <c r="BO31" i="5" s="1"/>
  <c r="BW29" i="5"/>
  <c r="BW31" i="5" s="1"/>
  <c r="CE29" i="5"/>
  <c r="CE31" i="5" s="1"/>
  <c r="CM29" i="5"/>
  <c r="CM31" i="5" s="1"/>
  <c r="CU29" i="5"/>
  <c r="CU31" i="5" s="1"/>
  <c r="DC29" i="5"/>
  <c r="DC31" i="5" s="1"/>
  <c r="DK29" i="5"/>
  <c r="DK31" i="5" s="1"/>
  <c r="DS29" i="5"/>
  <c r="DS31" i="5" s="1"/>
  <c r="EA29" i="5"/>
  <c r="EA31" i="5" s="1"/>
  <c r="EI29" i="5"/>
  <c r="EI31" i="5" s="1"/>
  <c r="EQ29" i="5"/>
  <c r="EQ31" i="5" s="1"/>
  <c r="D29" i="5"/>
  <c r="D31" i="5" s="1"/>
  <c r="L29" i="5"/>
  <c r="L31" i="5" s="1"/>
  <c r="T29" i="5"/>
  <c r="T31" i="5" s="1"/>
  <c r="AB29" i="5"/>
  <c r="AB31" i="5" s="1"/>
  <c r="AJ29" i="5"/>
  <c r="AJ31" i="5" s="1"/>
  <c r="AR29" i="5"/>
  <c r="AR31" i="5" s="1"/>
  <c r="AZ29" i="5"/>
  <c r="AZ31" i="5" s="1"/>
  <c r="BH29" i="5"/>
  <c r="BH31" i="5" s="1"/>
  <c r="BP29" i="5"/>
  <c r="BP31" i="5" s="1"/>
  <c r="BX29" i="5"/>
  <c r="BX31" i="5" s="1"/>
  <c r="CF29" i="5"/>
  <c r="CF31" i="5" s="1"/>
  <c r="CN29" i="5"/>
  <c r="CN31" i="5" s="1"/>
  <c r="CV29" i="5"/>
  <c r="CV31" i="5" s="1"/>
  <c r="DD29" i="5"/>
  <c r="DD31" i="5" s="1"/>
  <c r="DL29" i="5"/>
  <c r="DL31" i="5" s="1"/>
  <c r="DT29" i="5"/>
  <c r="DT31" i="5" s="1"/>
  <c r="EB29" i="5"/>
  <c r="EB31" i="5" s="1"/>
  <c r="EJ29" i="5"/>
  <c r="EJ31" i="5" s="1"/>
  <c r="ER29" i="5"/>
  <c r="ER31" i="5" s="1"/>
  <c r="CL29" i="5"/>
  <c r="CL31" i="5" s="1"/>
  <c r="BF29" i="5"/>
  <c r="BF31" i="5" s="1"/>
  <c r="Z29" i="5"/>
  <c r="Z31" i="5" s="1"/>
  <c r="EG29" i="5"/>
  <c r="EG31" i="5" s="1"/>
  <c r="AX29" i="5"/>
  <c r="AX31" i="5" s="1"/>
  <c r="EO29" i="5"/>
  <c r="EO31" i="5" s="1"/>
  <c r="BE29" i="5"/>
  <c r="BE31" i="5" s="1"/>
  <c r="BN29" i="5"/>
  <c r="BN31" i="5" s="1"/>
  <c r="DI29" i="5"/>
  <c r="DI31" i="5" s="1"/>
  <c r="AO29" i="5"/>
  <c r="AO31" i="5" s="1"/>
  <c r="DA29" i="5"/>
  <c r="DA31" i="5" s="1"/>
  <c r="AH29" i="5"/>
  <c r="AH31" i="5" s="1"/>
  <c r="I29" i="5"/>
  <c r="I31" i="5" s="1"/>
  <c r="CS29" i="5"/>
  <c r="CS31" i="5" s="1"/>
  <c r="BM29" i="5"/>
  <c r="BM31" i="5" s="1"/>
  <c r="AG29" i="5"/>
  <c r="AG31" i="5" s="1"/>
  <c r="E29" i="5"/>
  <c r="E31" i="5" s="1"/>
  <c r="BQ29" i="5"/>
  <c r="BQ31" i="5" s="1"/>
  <c r="EC29" i="5"/>
  <c r="EC31" i="5" s="1"/>
  <c r="DB29" i="5"/>
  <c r="DB31" i="5" s="1"/>
  <c r="DR29" i="5"/>
  <c r="DR31" i="5" s="1"/>
  <c r="EH29" i="5"/>
  <c r="EH31" i="5" s="1"/>
  <c r="M29" i="5"/>
  <c r="M31" i="5" s="1"/>
  <c r="AC29" i="5"/>
  <c r="AC31" i="5" s="1"/>
  <c r="BA29" i="5"/>
  <c r="BA31" i="5" s="1"/>
  <c r="BY29" i="5"/>
  <c r="BY31" i="5" s="1"/>
  <c r="CO29" i="5"/>
  <c r="CO31" i="5" s="1"/>
  <c r="DM29" i="5"/>
  <c r="DM31" i="5" s="1"/>
  <c r="EK29" i="5"/>
  <c r="EK31" i="5" s="1"/>
  <c r="F29" i="5"/>
  <c r="F31" i="5" s="1"/>
  <c r="V29" i="5"/>
  <c r="V31" i="5" s="1"/>
  <c r="AL29" i="5"/>
  <c r="AL31" i="5" s="1"/>
  <c r="BB29" i="5"/>
  <c r="BB31" i="5" s="1"/>
  <c r="BR29" i="5"/>
  <c r="BR31" i="5" s="1"/>
  <c r="CH29" i="5"/>
  <c r="CH31" i="5" s="1"/>
  <c r="CX29" i="5"/>
  <c r="CX31" i="5" s="1"/>
  <c r="DN29" i="5"/>
  <c r="DN31" i="5" s="1"/>
  <c r="ED29" i="5"/>
  <c r="ED31" i="5" s="1"/>
  <c r="ET29" i="5"/>
  <c r="ET31" i="5" s="1"/>
  <c r="G29" i="5"/>
  <c r="G31" i="5" s="1"/>
  <c r="O29" i="5"/>
  <c r="O31" i="5" s="1"/>
  <c r="W29" i="5"/>
  <c r="W31" i="5" s="1"/>
  <c r="AE29" i="5"/>
  <c r="AE31" i="5" s="1"/>
  <c r="AM29" i="5"/>
  <c r="AM31" i="5" s="1"/>
  <c r="AU29" i="5"/>
  <c r="AU31" i="5" s="1"/>
  <c r="BC29" i="5"/>
  <c r="BC31" i="5" s="1"/>
  <c r="BK29" i="5"/>
  <c r="BK31" i="5" s="1"/>
  <c r="BS29" i="5"/>
  <c r="BS31" i="5" s="1"/>
  <c r="CA29" i="5"/>
  <c r="CA31" i="5" s="1"/>
  <c r="CI29" i="5"/>
  <c r="CI31" i="5" s="1"/>
  <c r="CQ29" i="5"/>
  <c r="CQ31" i="5" s="1"/>
  <c r="CY29" i="5"/>
  <c r="CY31" i="5" s="1"/>
  <c r="DG29" i="5"/>
  <c r="DG31" i="5" s="1"/>
  <c r="DO29" i="5"/>
  <c r="DO31" i="5" s="1"/>
  <c r="DW29" i="5"/>
  <c r="DW31" i="5" s="1"/>
  <c r="EE29" i="5"/>
  <c r="EE31" i="5" s="1"/>
  <c r="EM29" i="5"/>
  <c r="EM31" i="5" s="1"/>
  <c r="EU29" i="5"/>
  <c r="EU31" i="5" s="1"/>
  <c r="H29" i="5"/>
  <c r="H31" i="5" s="1"/>
  <c r="P29" i="5"/>
  <c r="P31" i="5" s="1"/>
  <c r="X29" i="5"/>
  <c r="X31" i="5" s="1"/>
  <c r="AF29" i="5"/>
  <c r="AF31" i="5" s="1"/>
  <c r="AN29" i="5"/>
  <c r="AN31" i="5" s="1"/>
  <c r="AV29" i="5"/>
  <c r="AV31" i="5" s="1"/>
  <c r="BD29" i="5"/>
  <c r="BD31" i="5" s="1"/>
  <c r="BL29" i="5"/>
  <c r="BL31" i="5" s="1"/>
  <c r="BT29" i="5"/>
  <c r="BT31" i="5" s="1"/>
  <c r="CB29" i="5"/>
  <c r="CB31" i="5" s="1"/>
  <c r="CJ29" i="5"/>
  <c r="CJ31" i="5" s="1"/>
  <c r="CR29" i="5"/>
  <c r="CR31" i="5" s="1"/>
  <c r="CZ29" i="5"/>
  <c r="CZ31" i="5" s="1"/>
  <c r="DH29" i="5"/>
  <c r="DH31" i="5" s="1"/>
  <c r="DP29" i="5"/>
  <c r="DP31" i="5" s="1"/>
  <c r="DX29" i="5"/>
  <c r="DX31" i="5" s="1"/>
  <c r="EF29" i="5"/>
  <c r="EF31" i="5" s="1"/>
  <c r="EN29" i="5"/>
  <c r="EN31" i="5" s="1"/>
  <c r="EV29" i="5"/>
  <c r="EV31" i="5" s="1"/>
  <c r="BV29" i="5"/>
  <c r="BV31" i="5" s="1"/>
  <c r="AP29" i="5"/>
  <c r="AP31" i="5" s="1"/>
  <c r="J29" i="5"/>
  <c r="J31" i="5" s="1"/>
  <c r="B29" i="5"/>
  <c r="B31" i="5" s="1"/>
  <c r="CD29" i="5"/>
  <c r="CD31" i="5" s="1"/>
  <c r="R29" i="5"/>
  <c r="R31" i="5" s="1"/>
  <c r="CK29" i="5"/>
  <c r="CK31" i="5" s="1"/>
  <c r="Y29" i="5"/>
  <c r="Y31" i="5" s="1"/>
  <c r="BN9" i="1"/>
  <c r="BO8" i="1"/>
  <c r="BM9" i="1"/>
  <c r="AH6" i="1"/>
  <c r="AW6" i="1" s="1"/>
  <c r="BL11" i="1"/>
  <c r="BL12" i="1" s="1"/>
  <c r="BL14" i="1" s="1"/>
  <c r="AD94" i="3"/>
  <c r="AC48" i="3"/>
  <c r="AB48" i="3"/>
  <c r="D4" i="1"/>
  <c r="AW4" i="1" s="1"/>
  <c r="AD174" i="3"/>
  <c r="AD162" i="3"/>
  <c r="AD170" i="3"/>
  <c r="AD166" i="3"/>
  <c r="AD165" i="3"/>
  <c r="AD151" i="3"/>
  <c r="AD147" i="3"/>
  <c r="AD143" i="3"/>
  <c r="AD139" i="3"/>
  <c r="AD136" i="3"/>
  <c r="AD132" i="3"/>
  <c r="AD123" i="3"/>
  <c r="AD118" i="3"/>
  <c r="AD114" i="3"/>
  <c r="AD110" i="3"/>
  <c r="AD106" i="3"/>
  <c r="AD102" i="3"/>
  <c r="AD98" i="3"/>
  <c r="AD90" i="3"/>
  <c r="AD86" i="3"/>
  <c r="AD82" i="3"/>
  <c r="AD78" i="3"/>
  <c r="AD74" i="3"/>
  <c r="AD70" i="3"/>
  <c r="AD66" i="3"/>
  <c r="AD62" i="3"/>
  <c r="AD134" i="3"/>
  <c r="D25" i="1"/>
  <c r="AD50" i="3"/>
  <c r="AD34" i="3"/>
  <c r="AD141" i="3"/>
  <c r="AD138" i="3"/>
  <c r="AD130" i="3"/>
  <c r="AD116" i="3"/>
  <c r="AD112" i="3"/>
  <c r="AD108" i="3"/>
  <c r="AD104" i="3"/>
  <c r="AD100" i="3"/>
  <c r="AD157" i="3"/>
  <c r="AD124" i="3"/>
  <c r="AD119" i="3"/>
  <c r="AD115" i="3"/>
  <c r="AD111" i="3"/>
  <c r="AD107" i="3"/>
  <c r="AD103" i="3"/>
  <c r="AD99" i="3"/>
  <c r="AD95" i="3"/>
  <c r="AD91" i="3"/>
  <c r="AD87" i="3"/>
  <c r="AD83" i="3"/>
  <c r="AD79" i="3"/>
  <c r="AD75" i="3"/>
  <c r="AD71" i="3"/>
  <c r="AD67" i="3"/>
  <c r="AD63" i="3"/>
  <c r="AD57" i="3"/>
  <c r="AD160" i="3"/>
  <c r="AB153" i="3"/>
  <c r="AD96" i="3"/>
  <c r="AD92" i="3"/>
  <c r="AD88" i="3"/>
  <c r="AD84" i="3"/>
  <c r="AD80" i="3"/>
  <c r="AD76" i="3"/>
  <c r="AD72" i="3"/>
  <c r="AD68" i="3"/>
  <c r="AD64" i="3"/>
  <c r="AD59" i="3"/>
  <c r="AD89" i="3"/>
  <c r="AD60" i="3"/>
  <c r="AD154" i="3"/>
  <c r="AD18" i="3"/>
  <c r="AD7" i="3"/>
  <c r="AD177" i="3"/>
  <c r="AD173" i="3"/>
  <c r="AD169" i="3"/>
  <c r="AD122" i="3"/>
  <c r="AD150" i="3"/>
  <c r="AD146" i="3"/>
  <c r="AD142" i="3"/>
  <c r="AD135" i="3"/>
  <c r="AD131" i="3"/>
  <c r="AD127" i="3"/>
  <c r="AB52" i="3"/>
  <c r="AD52" i="3" s="1"/>
  <c r="AD128" i="3"/>
  <c r="AD145" i="3"/>
  <c r="AD126" i="3"/>
  <c r="AD41" i="3"/>
  <c r="AD46" i="3"/>
  <c r="AD30" i="3"/>
  <c r="AD25" i="3"/>
  <c r="AD14" i="3"/>
  <c r="AD10" i="3"/>
  <c r="AD15" i="3"/>
  <c r="AD11" i="3"/>
  <c r="AD19" i="3"/>
  <c r="AD54" i="3"/>
  <c r="AD38" i="3"/>
  <c r="AD22" i="3"/>
  <c r="AD31" i="3"/>
  <c r="AD47" i="3"/>
  <c r="AD9" i="3"/>
  <c r="AD13" i="3"/>
  <c r="AD17" i="3"/>
  <c r="AD21" i="3"/>
  <c r="AD27" i="3"/>
  <c r="AD37" i="3"/>
  <c r="AD43" i="3"/>
  <c r="AD53" i="3"/>
  <c r="AD42" i="3"/>
  <c r="AD26" i="3"/>
  <c r="AD23" i="3"/>
  <c r="AD33" i="3"/>
  <c r="AD39" i="3"/>
  <c r="AD49" i="3"/>
  <c r="AD55" i="3"/>
  <c r="AD24" i="3"/>
  <c r="AD29" i="3"/>
  <c r="AD35" i="3"/>
  <c r="AD45" i="3"/>
  <c r="AD51" i="3"/>
  <c r="AD133" i="3"/>
  <c r="AD121" i="3"/>
  <c r="AD12" i="3"/>
  <c r="AD171" i="3"/>
  <c r="AD156" i="3"/>
  <c r="AD176" i="3"/>
  <c r="AD164" i="3"/>
  <c r="AD149" i="3"/>
  <c r="AD179" i="3"/>
  <c r="AD175" i="3"/>
  <c r="AD167" i="3"/>
  <c r="AD163" i="3"/>
  <c r="AD159" i="3"/>
  <c r="AD152" i="3"/>
  <c r="AD148" i="3"/>
  <c r="AD144" i="3"/>
  <c r="AD140" i="3"/>
  <c r="AD137" i="3"/>
  <c r="AD129" i="3"/>
  <c r="AD117" i="3"/>
  <c r="AD113" i="3"/>
  <c r="AD109" i="3"/>
  <c r="AD105" i="3"/>
  <c r="AD101" i="3"/>
  <c r="AD97" i="3"/>
  <c r="AD93" i="3"/>
  <c r="AD85" i="3"/>
  <c r="AD81" i="3"/>
  <c r="AD77" i="3"/>
  <c r="AD73" i="3"/>
  <c r="AD69" i="3"/>
  <c r="AD65" i="3"/>
  <c r="AD61" i="3"/>
  <c r="AD56" i="3"/>
  <c r="AD44" i="3"/>
  <c r="AD40" i="3"/>
  <c r="AD36" i="3"/>
  <c r="AD32" i="3"/>
  <c r="AD28" i="3"/>
  <c r="AD20" i="3"/>
  <c r="AD16" i="3"/>
  <c r="S4" i="1" l="1"/>
  <c r="S6" i="1"/>
  <c r="BM11" i="1"/>
  <c r="BM12" i="1" s="1"/>
  <c r="BM14" i="1" s="1"/>
  <c r="CA21" i="1"/>
  <c r="BP8" i="1"/>
  <c r="BO9" i="1"/>
  <c r="CB21" i="1"/>
  <c r="BN11" i="1"/>
  <c r="BN12" i="1" s="1"/>
  <c r="BN14" i="1" s="1"/>
  <c r="AH4" i="1"/>
  <c r="AH8" i="1" s="1"/>
  <c r="AD48" i="3"/>
  <c r="AW8" i="1"/>
  <c r="BK6" i="1" s="1"/>
  <c r="AC153" i="3"/>
  <c r="AD153" i="3" s="1"/>
  <c r="AB58" i="3"/>
  <c r="AB178" i="3"/>
  <c r="AB180" i="3"/>
  <c r="AC178" i="3"/>
  <c r="S8" i="1" l="1"/>
  <c r="R6" i="1" s="1"/>
  <c r="E8" i="1" s="1"/>
  <c r="E9" i="1" s="1"/>
  <c r="AW9" i="1"/>
  <c r="AW11" i="1" s="1"/>
  <c r="AW12" i="1" s="1"/>
  <c r="AW14" i="1" s="1"/>
  <c r="AV6" i="1"/>
  <c r="AI8" i="1" s="1"/>
  <c r="AJ8" i="1" s="1"/>
  <c r="BP9" i="1"/>
  <c r="BQ8" i="1"/>
  <c r="AH9" i="1"/>
  <c r="AH11" i="1" s="1"/>
  <c r="AH12" i="1" s="1"/>
  <c r="AH14" i="1" s="1"/>
  <c r="BO11" i="1"/>
  <c r="BO12" i="1" s="1"/>
  <c r="BO14" i="1" s="1"/>
  <c r="CC21" i="1"/>
  <c r="AX8" i="1"/>
  <c r="AY8" i="1" s="1"/>
  <c r="AD178" i="3"/>
  <c r="AC58" i="3"/>
  <c r="AD58" i="3" s="1"/>
  <c r="AC180" i="3"/>
  <c r="AD180" i="3" s="1"/>
  <c r="S9" i="1" l="1"/>
  <c r="AG21" i="1" s="1"/>
  <c r="F8" i="1"/>
  <c r="F9" i="1" s="1"/>
  <c r="AG6" i="1"/>
  <c r="T8" i="1" s="1"/>
  <c r="U8" i="1" s="1"/>
  <c r="V8" i="1" s="1"/>
  <c r="BK21" i="1"/>
  <c r="AI9" i="1"/>
  <c r="AW21" i="1" s="1"/>
  <c r="AV21" i="1"/>
  <c r="AX9" i="1"/>
  <c r="AX11" i="1" s="1"/>
  <c r="AX12" i="1" s="1"/>
  <c r="AX14" i="1" s="1"/>
  <c r="BR8" i="1"/>
  <c r="BQ9" i="1"/>
  <c r="CD21" i="1"/>
  <c r="BP11" i="1"/>
  <c r="BP12" i="1" s="1"/>
  <c r="BP14" i="1" s="1"/>
  <c r="AY9" i="1"/>
  <c r="AZ8" i="1"/>
  <c r="AK8" i="1"/>
  <c r="AJ9" i="1"/>
  <c r="S21" i="1"/>
  <c r="E12" i="1"/>
  <c r="S12" i="1" l="1"/>
  <c r="S14" i="1" s="1"/>
  <c r="U9" i="1"/>
  <c r="AI21" i="1" s="1"/>
  <c r="AI11" i="1"/>
  <c r="AI12" i="1" s="1"/>
  <c r="AI14" i="1" s="1"/>
  <c r="G8" i="1"/>
  <c r="H8" i="1" s="1"/>
  <c r="T9" i="1"/>
  <c r="T12" i="1" s="1"/>
  <c r="T14" i="1" s="1"/>
  <c r="BL21" i="1"/>
  <c r="CE21" i="1"/>
  <c r="BQ11" i="1"/>
  <c r="BQ12" i="1" s="1"/>
  <c r="BQ14" i="1" s="1"/>
  <c r="BR9" i="1"/>
  <c r="BS8" i="1"/>
  <c r="W8" i="1"/>
  <c r="V9" i="1"/>
  <c r="AK9" i="1"/>
  <c r="AL8" i="1"/>
  <c r="BA8" i="1"/>
  <c r="AZ9" i="1"/>
  <c r="AJ11" i="1"/>
  <c r="AJ12" i="1" s="1"/>
  <c r="AJ14" i="1" s="1"/>
  <c r="AX21" i="1"/>
  <c r="E14" i="1"/>
  <c r="E15" i="1" s="1"/>
  <c r="T21" i="1"/>
  <c r="F12" i="1"/>
  <c r="F14" i="1" s="1"/>
  <c r="AY11" i="1"/>
  <c r="AY12" i="1" s="1"/>
  <c r="AY14" i="1" s="1"/>
  <c r="BM21" i="1"/>
  <c r="U12" i="1" l="1"/>
  <c r="U14" i="1" s="1"/>
  <c r="F15" i="1"/>
  <c r="G9" i="1"/>
  <c r="U21" i="1" s="1"/>
  <c r="AH21" i="1"/>
  <c r="BS9" i="1"/>
  <c r="BT8" i="1"/>
  <c r="BR11" i="1"/>
  <c r="BR12" i="1" s="1"/>
  <c r="BR14" i="1" s="1"/>
  <c r="CF21" i="1"/>
  <c r="BA9" i="1"/>
  <c r="BB8" i="1"/>
  <c r="AL9" i="1"/>
  <c r="AM8" i="1"/>
  <c r="AJ21" i="1"/>
  <c r="V12" i="1"/>
  <c r="V14" i="1" s="1"/>
  <c r="H9" i="1"/>
  <c r="I8" i="1"/>
  <c r="BN21" i="1"/>
  <c r="AZ11" i="1"/>
  <c r="AZ12" i="1" s="1"/>
  <c r="AZ14" i="1" s="1"/>
  <c r="AK11" i="1"/>
  <c r="AK12" i="1" s="1"/>
  <c r="AK14" i="1" s="1"/>
  <c r="AY21" i="1"/>
  <c r="X8" i="1"/>
  <c r="W9" i="1"/>
  <c r="G12" i="1" l="1"/>
  <c r="G14" i="1" s="1"/>
  <c r="G15" i="1" s="1"/>
  <c r="BU8" i="1"/>
  <c r="BT9" i="1"/>
  <c r="BS11" i="1"/>
  <c r="BS12" i="1" s="1"/>
  <c r="BS14" i="1" s="1"/>
  <c r="CG21" i="1"/>
  <c r="AK21" i="1"/>
  <c r="W12" i="1"/>
  <c r="W14" i="1" s="1"/>
  <c r="AL11" i="1"/>
  <c r="AL12" i="1" s="1"/>
  <c r="AL14" i="1" s="1"/>
  <c r="AZ21" i="1"/>
  <c r="Y8" i="1"/>
  <c r="X9" i="1"/>
  <c r="BB9" i="1"/>
  <c r="BC8" i="1"/>
  <c r="I9" i="1"/>
  <c r="J8" i="1"/>
  <c r="V21" i="1"/>
  <c r="H12" i="1"/>
  <c r="AN8" i="1"/>
  <c r="AM9" i="1"/>
  <c r="BO21" i="1"/>
  <c r="BA11" i="1"/>
  <c r="BA12" i="1" s="1"/>
  <c r="BA14" i="1" s="1"/>
  <c r="CH21" i="1" l="1"/>
  <c r="BT11" i="1"/>
  <c r="BT12" i="1" s="1"/>
  <c r="BT14" i="1" s="1"/>
  <c r="BU9" i="1"/>
  <c r="BV8" i="1"/>
  <c r="H14" i="1"/>
  <c r="H15" i="1" s="1"/>
  <c r="W21" i="1"/>
  <c r="I12" i="1"/>
  <c r="I14" i="1" s="1"/>
  <c r="AL21" i="1"/>
  <c r="X12" i="1"/>
  <c r="X14" i="1" s="1"/>
  <c r="K8" i="1"/>
  <c r="J9" i="1"/>
  <c r="BP21" i="1"/>
  <c r="BB11" i="1"/>
  <c r="BB12" i="1" s="1"/>
  <c r="BB14" i="1" s="1"/>
  <c r="AN9" i="1"/>
  <c r="AO8" i="1"/>
  <c r="Y9" i="1"/>
  <c r="Z8" i="1"/>
  <c r="AM11" i="1"/>
  <c r="AM12" i="1" s="1"/>
  <c r="AM14" i="1" s="1"/>
  <c r="BA21" i="1"/>
  <c r="BC9" i="1"/>
  <c r="BD8" i="1"/>
  <c r="BU11" i="1" l="1"/>
  <c r="BU12" i="1" s="1"/>
  <c r="BU14" i="1" s="1"/>
  <c r="CI21" i="1"/>
  <c r="BV9" i="1"/>
  <c r="BW8" i="1"/>
  <c r="BC11" i="1"/>
  <c r="BC12" i="1" s="1"/>
  <c r="BC14" i="1" s="1"/>
  <c r="BQ21" i="1"/>
  <c r="AO9" i="1"/>
  <c r="AP8" i="1"/>
  <c r="AM21" i="1"/>
  <c r="Y12" i="1"/>
  <c r="Y14" i="1" s="1"/>
  <c r="K9" i="1"/>
  <c r="L8" i="1"/>
  <c r="BD9" i="1"/>
  <c r="BE8" i="1"/>
  <c r="AA8" i="1"/>
  <c r="Z9" i="1"/>
  <c r="AN11" i="1"/>
  <c r="AN12" i="1" s="1"/>
  <c r="AN14" i="1" s="1"/>
  <c r="BB21" i="1"/>
  <c r="X21" i="1"/>
  <c r="J12" i="1"/>
  <c r="I15" i="1"/>
  <c r="CJ21" i="1" l="1"/>
  <c r="BV11" i="1"/>
  <c r="BV12" i="1" s="1"/>
  <c r="BV14" i="1" s="1"/>
  <c r="BX8" i="1"/>
  <c r="BW9" i="1"/>
  <c r="K12" i="1"/>
  <c r="K14" i="1" s="1"/>
  <c r="Y21" i="1"/>
  <c r="J14" i="1"/>
  <c r="J15" i="1" s="1"/>
  <c r="BR21" i="1"/>
  <c r="BD11" i="1"/>
  <c r="BD12" i="1" s="1"/>
  <c r="BD14" i="1" s="1"/>
  <c r="AN21" i="1"/>
  <c r="Z12" i="1"/>
  <c r="Z14" i="1" s="1"/>
  <c r="AA9" i="1"/>
  <c r="AB8" i="1"/>
  <c r="AO11" i="1"/>
  <c r="AO12" i="1" s="1"/>
  <c r="AO14" i="1" s="1"/>
  <c r="BC21" i="1"/>
  <c r="BE9" i="1"/>
  <c r="BF8" i="1"/>
  <c r="L9" i="1"/>
  <c r="M8" i="1"/>
  <c r="AQ8" i="1"/>
  <c r="AP9" i="1"/>
  <c r="BX9" i="1" l="1"/>
  <c r="BY8" i="1"/>
  <c r="BW11" i="1"/>
  <c r="BW12" i="1" s="1"/>
  <c r="BW14" i="1" s="1"/>
  <c r="CK21" i="1"/>
  <c r="AR8" i="1"/>
  <c r="AQ9" i="1"/>
  <c r="BS21" i="1"/>
  <c r="BE11" i="1"/>
  <c r="BE12" i="1" s="1"/>
  <c r="BE14" i="1" s="1"/>
  <c r="AC8" i="1"/>
  <c r="AB9" i="1"/>
  <c r="M9" i="1"/>
  <c r="N8" i="1"/>
  <c r="AO21" i="1"/>
  <c r="AA12" i="1"/>
  <c r="AA14" i="1" s="1"/>
  <c r="BD21" i="1"/>
  <c r="AP11" i="1"/>
  <c r="AP12" i="1" s="1"/>
  <c r="AP14" i="1" s="1"/>
  <c r="BG8" i="1"/>
  <c r="BF9" i="1"/>
  <c r="Z21" i="1"/>
  <c r="L12" i="1"/>
  <c r="K15" i="1"/>
  <c r="BZ8" i="1" l="1"/>
  <c r="BY9" i="1"/>
  <c r="BX11" i="1"/>
  <c r="BX12" i="1" s="1"/>
  <c r="BX14" i="1" s="1"/>
  <c r="CL21" i="1"/>
  <c r="N9" i="1"/>
  <c r="O8" i="1"/>
  <c r="AA21" i="1"/>
  <c r="M12" i="1"/>
  <c r="M14" i="1" s="1"/>
  <c r="BT21" i="1"/>
  <c r="BF11" i="1"/>
  <c r="BF12" i="1" s="1"/>
  <c r="BF14" i="1" s="1"/>
  <c r="AB12" i="1"/>
  <c r="AB14" i="1" s="1"/>
  <c r="AP21" i="1"/>
  <c r="AQ11" i="1"/>
  <c r="AQ12" i="1" s="1"/>
  <c r="AQ14" i="1" s="1"/>
  <c r="BE21" i="1"/>
  <c r="BG9" i="1"/>
  <c r="BH8" i="1"/>
  <c r="AC9" i="1"/>
  <c r="AD8" i="1"/>
  <c r="AR9" i="1"/>
  <c r="AS8" i="1"/>
  <c r="L14" i="1"/>
  <c r="L15" i="1" s="1"/>
  <c r="CM21" i="1" l="1"/>
  <c r="BY11" i="1"/>
  <c r="BY12" i="1" s="1"/>
  <c r="BY14" i="1" s="1"/>
  <c r="BZ9" i="1"/>
  <c r="CA8" i="1"/>
  <c r="M15" i="1"/>
  <c r="AD9" i="1"/>
  <c r="AE8" i="1"/>
  <c r="AQ21" i="1"/>
  <c r="AC12" i="1"/>
  <c r="AC14" i="1" s="1"/>
  <c r="AT8" i="1"/>
  <c r="AS9" i="1"/>
  <c r="BH9" i="1"/>
  <c r="BI8" i="1"/>
  <c r="O9" i="1"/>
  <c r="P8" i="1"/>
  <c r="AR11" i="1"/>
  <c r="AR12" i="1" s="1"/>
  <c r="AR14" i="1" s="1"/>
  <c r="BF21" i="1"/>
  <c r="BG11" i="1"/>
  <c r="BG12" i="1" s="1"/>
  <c r="BG14" i="1" s="1"/>
  <c r="BU21" i="1"/>
  <c r="AB21" i="1"/>
  <c r="N12" i="1"/>
  <c r="N14" i="1" s="1"/>
  <c r="N15" i="1" s="1"/>
  <c r="CA9" i="1" l="1"/>
  <c r="CB8" i="1"/>
  <c r="BZ11" i="1"/>
  <c r="BZ12" i="1" s="1"/>
  <c r="BZ14" i="1" s="1"/>
  <c r="CN21" i="1"/>
  <c r="BJ8" i="1"/>
  <c r="BI9" i="1"/>
  <c r="AD11" i="1"/>
  <c r="AD12" i="1" s="1"/>
  <c r="AD14" i="1" s="1"/>
  <c r="AR21" i="1"/>
  <c r="P9" i="1"/>
  <c r="Q8" i="1"/>
  <c r="BH11" i="1"/>
  <c r="BH12" i="1" s="1"/>
  <c r="BH14" i="1" s="1"/>
  <c r="BV21" i="1"/>
  <c r="AC21" i="1"/>
  <c r="O12" i="1"/>
  <c r="O14" i="1" s="1"/>
  <c r="O15" i="1" s="1"/>
  <c r="AS11" i="1"/>
  <c r="AS12" i="1" s="1"/>
  <c r="AS14" i="1" s="1"/>
  <c r="BG21" i="1"/>
  <c r="AU8" i="1"/>
  <c r="AT9" i="1"/>
  <c r="AE9" i="1"/>
  <c r="AF8" i="1"/>
  <c r="CC8" i="1" l="1"/>
  <c r="CB9" i="1"/>
  <c r="CO21" i="1"/>
  <c r="CA11" i="1"/>
  <c r="CA12" i="1" s="1"/>
  <c r="CA14" i="1" s="1"/>
  <c r="AU9" i="1"/>
  <c r="AV8" i="1"/>
  <c r="AV9" i="1" s="1"/>
  <c r="AT11" i="1"/>
  <c r="AT12" i="1" s="1"/>
  <c r="AT14" i="1" s="1"/>
  <c r="BH21" i="1"/>
  <c r="AG8" i="1"/>
  <c r="AG9" i="1" s="1"/>
  <c r="AF9" i="1"/>
  <c r="Q9" i="1"/>
  <c r="R8" i="1"/>
  <c r="R9" i="1" s="1"/>
  <c r="BI11" i="1"/>
  <c r="BI12" i="1" s="1"/>
  <c r="BI14" i="1" s="1"/>
  <c r="BW21" i="1"/>
  <c r="AE11" i="1"/>
  <c r="AE12" i="1" s="1"/>
  <c r="AE14" i="1" s="1"/>
  <c r="AS21" i="1"/>
  <c r="P12" i="1"/>
  <c r="P14" i="1" s="1"/>
  <c r="P15" i="1" s="1"/>
  <c r="AD21" i="1"/>
  <c r="BJ9" i="1"/>
  <c r="BK8" i="1"/>
  <c r="BK9" i="1" s="1"/>
  <c r="CP21" i="1" l="1"/>
  <c r="CB11" i="1"/>
  <c r="CB12" i="1" s="1"/>
  <c r="CB14" i="1" s="1"/>
  <c r="CD8" i="1"/>
  <c r="CC9" i="1"/>
  <c r="AE21" i="1"/>
  <c r="Q12" i="1"/>
  <c r="Q14" i="1" s="1"/>
  <c r="Q15" i="1" s="1"/>
  <c r="AU11" i="1"/>
  <c r="AU12" i="1" s="1"/>
  <c r="AU14" i="1" s="1"/>
  <c r="BI21" i="1"/>
  <c r="AF11" i="1"/>
  <c r="AF12" i="1" s="1"/>
  <c r="AF14" i="1" s="1"/>
  <c r="AT21" i="1"/>
  <c r="BY21" i="1"/>
  <c r="BK11" i="1"/>
  <c r="BK12" i="1" s="1"/>
  <c r="AG11" i="1"/>
  <c r="AG12" i="1" s="1"/>
  <c r="AG14" i="1" s="1"/>
  <c r="AU21" i="1"/>
  <c r="BJ11" i="1"/>
  <c r="BJ12" i="1" s="1"/>
  <c r="BJ14" i="1" s="1"/>
  <c r="BX21" i="1"/>
  <c r="AF21" i="1"/>
  <c r="R12" i="1"/>
  <c r="R14" i="1" s="1"/>
  <c r="AV11" i="1"/>
  <c r="AV12" i="1" s="1"/>
  <c r="AV14" i="1" s="1"/>
  <c r="BJ21" i="1"/>
  <c r="CD9" i="1" l="1"/>
  <c r="CE8" i="1"/>
  <c r="CC11" i="1"/>
  <c r="CC12" i="1" s="1"/>
  <c r="CC14" i="1" s="1"/>
  <c r="CQ21" i="1"/>
  <c r="R15" i="1"/>
  <c r="S15" i="1" s="1"/>
  <c r="T15" i="1" s="1"/>
  <c r="U15" i="1" s="1"/>
  <c r="V15" i="1" s="1"/>
  <c r="W15" i="1" s="1"/>
  <c r="X15" i="1" s="1"/>
  <c r="Y15" i="1" s="1"/>
  <c r="Z15" i="1" s="1"/>
  <c r="AA15" i="1" s="1"/>
  <c r="AB15" i="1" s="1"/>
  <c r="AC15" i="1" s="1"/>
  <c r="B26" i="1" s="1"/>
  <c r="BK14" i="1"/>
  <c r="CF8" i="1" l="1"/>
  <c r="CE9" i="1"/>
  <c r="CR21" i="1"/>
  <c r="CD11" i="1"/>
  <c r="CD12" i="1" s="1"/>
  <c r="AD15" i="1"/>
  <c r="AE15" i="1" s="1"/>
  <c r="AF15" i="1" s="1"/>
  <c r="AG15" i="1" s="1"/>
  <c r="AH15" i="1" s="1"/>
  <c r="AI15" i="1" s="1"/>
  <c r="AJ15" i="1" s="1"/>
  <c r="AK15" i="1" s="1"/>
  <c r="AL15" i="1" s="1"/>
  <c r="AM15" i="1" s="1"/>
  <c r="AN15" i="1" s="1"/>
  <c r="AO15" i="1" s="1"/>
  <c r="AP15" i="1" s="1"/>
  <c r="AQ15" i="1" s="1"/>
  <c r="AR15" i="1" s="1"/>
  <c r="AS15" i="1" s="1"/>
  <c r="AT15" i="1" s="1"/>
  <c r="AU15" i="1" s="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BP15" i="1" s="1"/>
  <c r="BQ15" i="1" s="1"/>
  <c r="BR15" i="1" s="1"/>
  <c r="BS15" i="1" s="1"/>
  <c r="BT15" i="1" s="1"/>
  <c r="BU15" i="1" s="1"/>
  <c r="BV15" i="1" s="1"/>
  <c r="BW15" i="1" s="1"/>
  <c r="BX15" i="1" s="1"/>
  <c r="BY15" i="1" s="1"/>
  <c r="BZ15" i="1" s="1"/>
  <c r="CA15" i="1" s="1"/>
  <c r="CB15" i="1" s="1"/>
  <c r="CC15" i="1" s="1"/>
  <c r="B27" i="1"/>
  <c r="B31" i="1"/>
  <c r="O33" i="1" s="1"/>
  <c r="CD14" i="1" l="1"/>
  <c r="CD15" i="1" s="1"/>
  <c r="CE11" i="1"/>
  <c r="CE12" i="1" s="1"/>
  <c r="CE14" i="1" s="1"/>
  <c r="CS21" i="1"/>
  <c r="CF9" i="1"/>
  <c r="CG8" i="1"/>
  <c r="B32" i="1"/>
  <c r="O34" i="1" s="1"/>
  <c r="B30" i="1"/>
  <c r="B34" i="1" s="1"/>
  <c r="CT21" i="1" l="1"/>
  <c r="CF11" i="1"/>
  <c r="CF12" i="1" s="1"/>
  <c r="CF14" i="1" s="1"/>
  <c r="CG9" i="1"/>
  <c r="CH8" i="1"/>
  <c r="CE15" i="1"/>
  <c r="B35" i="1"/>
  <c r="B33" i="1"/>
  <c r="O32" i="1"/>
  <c r="I32" i="1" l="1"/>
  <c r="CF15" i="1"/>
  <c r="CU21" i="1"/>
  <c r="CG11" i="1"/>
  <c r="CG12" i="1" s="1"/>
  <c r="CG14" i="1" s="1"/>
  <c r="CI8" i="1"/>
  <c r="CH9" i="1"/>
  <c r="CG15" i="1" l="1"/>
  <c r="CH11" i="1"/>
  <c r="CH12" i="1" s="1"/>
  <c r="CV21" i="1"/>
  <c r="CI9" i="1"/>
  <c r="CJ8" i="1"/>
  <c r="CW21" i="1" l="1"/>
  <c r="CI11" i="1"/>
  <c r="CI12" i="1" s="1"/>
  <c r="CI14" i="1" s="1"/>
  <c r="CK8" i="1"/>
  <c r="CJ9" i="1"/>
  <c r="CH14" i="1"/>
  <c r="CH15" i="1" s="1"/>
  <c r="CX21" i="1" l="1"/>
  <c r="CJ11" i="1"/>
  <c r="CJ12" i="1" s="1"/>
  <c r="CK9" i="1"/>
  <c r="CL8" i="1"/>
  <c r="CI15" i="1"/>
  <c r="CK11" i="1" l="1"/>
  <c r="CK12" i="1" s="1"/>
  <c r="CK14" i="1" s="1"/>
  <c r="CY21" i="1"/>
  <c r="CJ14" i="1"/>
  <c r="CJ15" i="1" s="1"/>
  <c r="CM8" i="1"/>
  <c r="CL9" i="1"/>
  <c r="CK15" i="1" l="1"/>
  <c r="CZ21" i="1"/>
  <c r="CL11" i="1"/>
  <c r="CL12" i="1" s="1"/>
  <c r="CL14" i="1" s="1"/>
  <c r="CM9" i="1"/>
  <c r="CN8" i="1"/>
  <c r="CL15" i="1" l="1"/>
  <c r="CM11" i="1"/>
  <c r="CM12" i="1" s="1"/>
  <c r="CM14" i="1" s="1"/>
  <c r="DA21" i="1"/>
  <c r="CO8" i="1"/>
  <c r="CN9" i="1"/>
  <c r="CM15" i="1" l="1"/>
  <c r="CP8" i="1"/>
  <c r="CO9" i="1"/>
  <c r="CN11" i="1"/>
  <c r="CN12" i="1" s="1"/>
  <c r="CN14" i="1" s="1"/>
  <c r="DB21" i="1"/>
  <c r="CN15" i="1" l="1"/>
  <c r="CO11" i="1"/>
  <c r="CO12" i="1" s="1"/>
  <c r="CO14" i="1" s="1"/>
  <c r="DC21" i="1"/>
  <c r="CQ8" i="1"/>
  <c r="CP9" i="1"/>
  <c r="CO15" i="1" l="1"/>
  <c r="CR8" i="1"/>
  <c r="CQ9" i="1"/>
  <c r="CP11" i="1"/>
  <c r="CP12" i="1" s="1"/>
  <c r="CP14" i="1" s="1"/>
  <c r="DD21" i="1"/>
  <c r="CP15" i="1" l="1"/>
  <c r="DE21" i="1"/>
  <c r="CQ11" i="1"/>
  <c r="CQ12" i="1" s="1"/>
  <c r="CQ14" i="1" s="1"/>
  <c r="CR9" i="1"/>
  <c r="CS8" i="1"/>
  <c r="CQ15" i="1" l="1"/>
  <c r="CR11" i="1"/>
  <c r="CR12" i="1" s="1"/>
  <c r="CR14" i="1" s="1"/>
  <c r="DF21" i="1"/>
  <c r="CT8" i="1"/>
  <c r="CS9" i="1"/>
  <c r="CR15" i="1" l="1"/>
  <c r="CT9" i="1"/>
  <c r="CU8" i="1"/>
  <c r="CS11" i="1"/>
  <c r="CS12" i="1" s="1"/>
  <c r="CS14" i="1" s="1"/>
  <c r="DG21" i="1"/>
  <c r="CS15" i="1" l="1"/>
  <c r="CT11" i="1"/>
  <c r="CT12" i="1" s="1"/>
  <c r="CT14" i="1" s="1"/>
  <c r="DH21" i="1"/>
  <c r="CV8" i="1"/>
  <c r="CU9" i="1"/>
  <c r="CT15" i="1" l="1"/>
  <c r="CW8" i="1"/>
  <c r="CV9" i="1"/>
  <c r="CU11" i="1"/>
  <c r="CU12" i="1" s="1"/>
  <c r="CU14" i="1" s="1"/>
  <c r="DI21" i="1"/>
  <c r="CU15" i="1" l="1"/>
  <c r="CV11" i="1"/>
  <c r="CV12" i="1" s="1"/>
  <c r="CV14" i="1" s="1"/>
  <c r="DJ21" i="1"/>
  <c r="CX8" i="1"/>
  <c r="CW9" i="1"/>
  <c r="CV15" i="1" l="1"/>
  <c r="CX9" i="1"/>
  <c r="CY8" i="1"/>
  <c r="CW11" i="1"/>
  <c r="CW12" i="1" s="1"/>
  <c r="CW14" i="1" s="1"/>
  <c r="DK21" i="1"/>
  <c r="CW15" i="1" l="1"/>
  <c r="CX11" i="1"/>
  <c r="CX12" i="1" s="1"/>
  <c r="CX14" i="1" s="1"/>
  <c r="DL21" i="1"/>
  <c r="CY9" i="1"/>
  <c r="CZ8" i="1"/>
  <c r="CZ9" i="1" s="1"/>
  <c r="CX15" i="1" l="1"/>
  <c r="DM21" i="1"/>
  <c r="CY11" i="1"/>
  <c r="CY12" i="1" s="1"/>
  <c r="CY14" i="1" s="1"/>
  <c r="CZ11" i="1"/>
  <c r="CZ12" i="1" s="1"/>
  <c r="DN21" i="1"/>
  <c r="CY15" i="1" l="1"/>
  <c r="CZ14" i="1"/>
  <c r="DA12" i="1"/>
  <c r="I33" i="1" s="1"/>
  <c r="I34" i="1" s="1"/>
  <c r="CZ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Claus Andersen</author>
  </authors>
  <commentList>
    <comment ref="E1" authorId="0" shapeId="0" xr:uid="{362D18EB-8E92-46AA-87AE-B97E77BCDF0A}">
      <text>
        <r>
          <rPr>
            <sz val="9"/>
            <color indexed="81"/>
            <rFont val="Tahoma"/>
            <family val="2"/>
          </rPr>
          <t xml:space="preserve">The average of the last 20 years of Land-Ocean (air) Temperature compared to baseline 1880-1937 (set at 0). 
The figure affects the Global Reduction Target by 2059 (cell BL8) and thus the maximum allowable Fossil CO2 Emissions Per Capita per year.
</t>
        </r>
      </text>
    </comment>
    <comment ref="H1" authorId="0" shapeId="0" xr:uid="{204DF280-9DC3-4267-BEFB-A28C0C515F72}">
      <text>
        <r>
          <rPr>
            <sz val="9"/>
            <color indexed="81"/>
            <rFont val="Tahoma"/>
            <family val="2"/>
          </rPr>
          <t>Carbon dioxide measured as ppm in the atmosphere.
The figure affects the Global Reduction Target by 2059 (cell BL8) and thus the maximum allowable Fossil CO2 Emissions Per Capita per year.</t>
        </r>
      </text>
    </comment>
    <comment ref="K1" authorId="0" shapeId="0" xr:uid="{22ED4296-5AE6-47B9-B6FE-92B0D7AA4EA9}">
      <text>
        <r>
          <rPr>
            <sz val="9"/>
            <color indexed="81"/>
            <rFont val="Tahoma"/>
            <family val="2"/>
          </rPr>
          <t>Global Population in Billion. The figure affects the Global Reduction Target by 2059 (cell BL8) and thus the maximum allowable Fossil CO2 Emissions Per Capita per year.</t>
        </r>
      </text>
    </comment>
    <comment ref="A5" authorId="0" shapeId="0" xr:uid="{71FF34E1-2C86-483D-B077-816F192A8431}">
      <text>
        <r>
          <rPr>
            <sz val="9"/>
            <color indexed="81"/>
            <rFont val="Tahoma"/>
            <family val="2"/>
          </rPr>
          <t>Claus Andersen, Denmark 
Contact: climatepositions.com/contact (form).</t>
        </r>
      </text>
    </comment>
    <comment ref="D8" authorId="1" shapeId="0" xr:uid="{BD750D87-F331-4B3C-A374-04F4AC4B31D7}">
      <text>
        <r>
          <rPr>
            <sz val="9"/>
            <color indexed="81"/>
            <rFont val="Tahoma"/>
            <family val="2"/>
          </rPr>
          <t>National average CO2 Emissions in tons Per Capita annually 1990-1999 (see the diagram below).
Series of figures to the right shows the maximum allowable CO2 Emissions in tons Per Capita annually.</t>
        </r>
      </text>
    </comment>
    <comment ref="D41" authorId="0" shapeId="0" xr:uid="{57A9C921-C2DF-47DC-8578-A911A5948FB6}">
      <text>
        <r>
          <rPr>
            <sz val="9"/>
            <color indexed="81"/>
            <rFont val="Tahoma"/>
            <family val="2"/>
          </rPr>
          <t>Gross Domestic Product (GDP) Per Capita measured in ppp international $ (World Bank definition). The last 5 years counts 50% and all other years since 2000 counts 50%. See the sheet 'GDP+'. Higher figure = more wealthy.</t>
        </r>
      </text>
    </comment>
    <comment ref="E41" authorId="0" shapeId="0" xr:uid="{EAC458C4-BB9C-4761-BEF6-6D573AE0CFEC}">
      <text>
        <r>
          <rPr>
            <sz val="9"/>
            <color indexed="81"/>
            <rFont val="Tahoma"/>
            <family val="2"/>
          </rPr>
          <t>Multilateral Funds, deposited (national climate change financing). Accumulated since 2003.</t>
        </r>
      </text>
    </comment>
    <comment ref="F41" authorId="1" shapeId="0" xr:uid="{9F0A149C-27AE-40EA-93C5-20CEA4A19BEE}">
      <text>
        <r>
          <rPr>
            <sz val="9"/>
            <color indexed="81"/>
            <rFont val="Tahoma"/>
            <family val="2"/>
          </rPr>
          <t xml:space="preserve">FOR FUTURE USE
When &lt;=30 continuous years prior to a year of exceedance is Free Level of CO2, then all Free Level is cancelled, except the last 10 years prior to the year of exceedance.
</t>
        </r>
      </text>
    </comment>
    <comment ref="A71" authorId="1" shapeId="0" xr:uid="{CFA1F3E7-1CAF-4C21-A818-38144E028B08}">
      <text>
        <r>
          <rPr>
            <sz val="9"/>
            <color indexed="81"/>
            <rFont val="Tahoma"/>
            <family val="2"/>
          </rPr>
          <t>Cabo Verde</t>
        </r>
      </text>
    </comment>
    <comment ref="A78" authorId="1" shapeId="0" xr:uid="{9CD90960-26E9-4B0F-ACEF-60925550F3F9}">
      <text>
        <r>
          <rPr>
            <sz val="9"/>
            <color indexed="81"/>
            <rFont val="Tahoma"/>
            <family val="2"/>
          </rPr>
          <t xml:space="preserve">Demokratiske Republik Congo </t>
        </r>
      </text>
    </comment>
    <comment ref="A79" authorId="1" shapeId="0" xr:uid="{469325FF-81B0-4DF4-99BD-180673D06D4D}">
      <text>
        <r>
          <rPr>
            <sz val="9"/>
            <color indexed="81"/>
            <rFont val="Tahoma"/>
            <family val="2"/>
          </rPr>
          <t xml:space="preserve">Republikken Congo Congo Brazzaville </t>
        </r>
      </text>
    </comment>
    <comment ref="A81" authorId="1" shapeId="0" xr:uid="{8D28138D-65CC-461E-8A34-DB8C1FC78C9D}">
      <text>
        <r>
          <rPr>
            <sz val="9"/>
            <color indexed="81"/>
            <rFont val="Tahoma"/>
            <family val="2"/>
          </rPr>
          <t>Côte d'Ivoire
Ivory Coast</t>
        </r>
      </text>
    </comment>
    <comment ref="A95" authorId="1" shapeId="0" xr:uid="{8A1BC30E-566B-449B-82AC-4A6F0638AE6A}">
      <text>
        <r>
          <rPr>
            <sz val="9"/>
            <color indexed="81"/>
            <rFont val="Tahoma"/>
            <family val="2"/>
          </rPr>
          <t>Swaziland</t>
        </r>
      </text>
    </comment>
    <comment ref="A160" authorId="1" shapeId="0" xr:uid="{A7097E2D-649C-41ED-8EBA-EA6A142E0841}">
      <text>
        <r>
          <rPr>
            <sz val="9"/>
            <color indexed="81"/>
            <rFont val="Tahoma"/>
            <family val="2"/>
          </rPr>
          <t xml:space="preserve">Democratic People's Republic of Korea (DPRK)
</t>
        </r>
      </text>
    </comment>
    <comment ref="A165" authorId="1" shapeId="0" xr:uid="{24497593-DB88-412F-9E83-7B8B7861B4D1}">
      <text>
        <r>
          <rPr>
            <sz val="9"/>
            <color indexed="81"/>
            <rFont val="Tahoma"/>
            <family val="2"/>
          </rPr>
          <t>State of Palestine,
West Bank and Gaza Strip</t>
        </r>
      </text>
    </comment>
    <comment ref="A179" authorId="1" shapeId="0" xr:uid="{F23688D4-6AD3-4481-B86D-73FC291130DE}">
      <text>
        <r>
          <rPr>
            <sz val="9"/>
            <color indexed="81"/>
            <rFont val="Tahoma"/>
            <charset val="1"/>
          </rPr>
          <t>Fossil CO2 Emissions is including Montenegro.</t>
        </r>
      </text>
    </comment>
    <comment ref="A187" authorId="1" shapeId="0" xr:uid="{419A1389-0EBC-4107-B4F0-E66F1135B057}">
      <text>
        <r>
          <rPr>
            <sz val="9"/>
            <color indexed="81"/>
            <rFont val="Tahoma"/>
            <family val="2"/>
          </rPr>
          <t>Republic of Korea (ROK)</t>
        </r>
      </text>
    </comment>
    <comment ref="A191" authorId="0" shapeId="0" xr:uid="{65889CCA-DE40-4A2A-9EEE-1281BFADA153}">
      <text>
        <r>
          <rPr>
            <sz val="9"/>
            <color indexed="81"/>
            <rFont val="Tahoma"/>
            <family val="2"/>
          </rPr>
          <t>Some data covers South Sudan.</t>
        </r>
      </text>
    </comment>
    <comment ref="A198" authorId="1" shapeId="0" xr:uid="{53C2EC0F-7DE7-445F-B5B0-EE08CFC23B29}">
      <text>
        <r>
          <rPr>
            <sz val="9"/>
            <color indexed="81"/>
            <rFont val="Tahoma"/>
            <family val="2"/>
          </rPr>
          <t>United Republic of Tanzania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C6" authorId="0" shapeId="0" xr:uid="{32105D4D-6657-440E-876B-D7FB97C41A3F}">
      <text>
        <r>
          <rPr>
            <sz val="9"/>
            <color indexed="81"/>
            <rFont val="Tahoma"/>
            <family val="2"/>
          </rPr>
          <t xml:space="preserve">168 countries representing apx. 99% of the World Population.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Claus Andersen</author>
  </authors>
  <commentList>
    <comment ref="R48" authorId="0" shapeId="0" xr:uid="{9204CA24-82BE-4C3E-89B6-FE2D7A4AF50B}">
      <text>
        <r>
          <rPr>
            <sz val="9"/>
            <color indexed="81"/>
            <rFont val="Tahoma"/>
            <family val="2"/>
          </rPr>
          <t>tradingeconomics.com</t>
        </r>
      </text>
    </comment>
    <comment ref="B60" authorId="0" shapeId="0" xr:uid="{03333237-5525-4277-9F31-205DED98A62A}">
      <text>
        <r>
          <rPr>
            <sz val="9"/>
            <color indexed="81"/>
            <rFont val="Tahoma"/>
            <family val="2"/>
          </rPr>
          <t>Swaziland</t>
        </r>
      </text>
    </comment>
    <comment ref="X126" authorId="0" shapeId="0" xr:uid="{D2F173A7-38EA-4036-B28A-196F73A03A44}">
      <text>
        <r>
          <rPr>
            <sz val="9"/>
            <color indexed="81"/>
            <rFont val="Tahoma"/>
            <family val="2"/>
          </rPr>
          <t>CIA</t>
        </r>
      </text>
    </comment>
    <comment ref="Z161" authorId="0" shapeId="0" xr:uid="{8921AB1E-5601-47B2-8EDD-89B83D66EC92}">
      <text>
        <r>
          <rPr>
            <sz val="9"/>
            <color indexed="81"/>
            <rFont val="Tahoma"/>
            <family val="2"/>
          </rPr>
          <t>CIA</t>
        </r>
      </text>
    </comment>
  </commentList>
</comments>
</file>

<file path=xl/sharedStrings.xml><?xml version="1.0" encoding="utf-8"?>
<sst xmlns="http://schemas.openxmlformats.org/spreadsheetml/2006/main" count="741" uniqueCount="260">
  <si>
    <t>climatepositions.com</t>
  </si>
  <si>
    <t>Land/Ocean (air) Temperature rise (baseline 1880-1937)</t>
  </si>
  <si>
    <t>Global Population</t>
  </si>
  <si>
    <r>
      <rPr>
        <sz val="9"/>
        <color theme="1" tint="0.499984740745262"/>
        <rFont val="Calibri"/>
        <family val="2"/>
      </rPr>
      <t>⁰</t>
    </r>
    <r>
      <rPr>
        <sz val="9"/>
        <color theme="1" tint="0.499984740745262"/>
        <rFont val="Calibri"/>
        <family val="2"/>
        <scheme val="minor"/>
      </rPr>
      <t>C</t>
    </r>
  </si>
  <si>
    <t>ppm</t>
  </si>
  <si>
    <t>Grøn Agenda Sydhavn (background group), Denmark</t>
  </si>
  <si>
    <t>Contact</t>
  </si>
  <si>
    <t>(World Emissions 1990-1999)</t>
  </si>
  <si>
    <r>
      <t>Fossil CO</t>
    </r>
    <r>
      <rPr>
        <vertAlign val="subscript"/>
        <sz val="9"/>
        <color theme="1"/>
        <rFont val="Calibri"/>
        <family val="2"/>
        <scheme val="minor"/>
      </rPr>
      <t>2</t>
    </r>
  </si>
  <si>
    <t>1990-1999</t>
  </si>
  <si>
    <t xml:space="preserve">Free Level of Fossil CO₂ Emissions, Tons Per Capita </t>
  </si>
  <si>
    <t>↓</t>
  </si>
  <si>
    <t>Fossil CO₂ emitted, Tons Per Capita</t>
  </si>
  <si>
    <t>Fossil CO2 exceeded, Tons Per Capita</t>
  </si>
  <si>
    <t>Balance since 2000</t>
  </si>
  <si>
    <t>GDP factor</t>
  </si>
  <si>
    <t>Climate Damage Pricing Per Capita (annual)</t>
  </si>
  <si>
    <t>Climate Damage Pricing (accumulated)</t>
  </si>
  <si>
    <t xml:space="preserve">         climatepositions.com</t>
  </si>
  <si>
    <t>World</t>
  </si>
  <si>
    <t>Emissions average (baseline) 1990-1999</t>
  </si>
  <si>
    <t>Tons Per Capita</t>
  </si>
  <si>
    <t>Climate Damage Pricing</t>
  </si>
  <si>
    <t>Per Capita</t>
  </si>
  <si>
    <t>Climate Damage Pricing, Total</t>
  </si>
  <si>
    <t>Total</t>
  </si>
  <si>
    <t>Climate Funds (Damage paid for)</t>
  </si>
  <si>
    <t>Climate Funds, Total (Damage paid for)</t>
  </si>
  <si>
    <t>Climate Debt, Total</t>
  </si>
  <si>
    <t>Price per tons CO₂ emitted since 2000</t>
  </si>
  <si>
    <t>Per Ton</t>
  </si>
  <si>
    <t>Total Climate Debt (Billion):</t>
  </si>
  <si>
    <t>Per Capita Climate Debt:</t>
  </si>
  <si>
    <t>CO₂ exceeded since 2000 (Ton Per Capita):</t>
  </si>
  <si>
    <t>Price per Ton emitted since 2000:</t>
  </si>
  <si>
    <t>Climate Debt</t>
  </si>
  <si>
    <t>CO₂ exceeded since 2000 (Gigaton Total):</t>
  </si>
  <si>
    <t>GDP+:</t>
  </si>
  <si>
    <t>Climate Debt reduced by Funds:</t>
  </si>
  <si>
    <t>Billion</t>
  </si>
  <si>
    <t>Population</t>
  </si>
  <si>
    <t>GDP+</t>
  </si>
  <si>
    <t>Funds</t>
  </si>
  <si>
    <t>Cancelled</t>
  </si>
  <si>
    <t>Dominican Republic</t>
  </si>
  <si>
    <r>
      <rPr>
        <sz val="9"/>
        <color theme="8" tint="-0.249977111117893"/>
        <rFont val="Calibri"/>
        <family val="2"/>
        <scheme val="minor"/>
      </rPr>
      <t>Blue cell</t>
    </r>
    <r>
      <rPr>
        <sz val="9"/>
        <color indexed="62"/>
        <rFont val="Calibri"/>
        <family val="2"/>
        <scheme val="minor"/>
      </rPr>
      <t xml:space="preserve">s </t>
    </r>
    <r>
      <rPr>
        <sz val="9"/>
        <rFont val="Calibri"/>
        <family val="2"/>
        <scheme val="minor"/>
      </rPr>
      <t>= lack of data</t>
    </r>
  </si>
  <si>
    <r>
      <t>Tons of CO</t>
    </r>
    <r>
      <rPr>
        <vertAlign val="subscript"/>
        <sz val="9"/>
        <rFont val="Calibri"/>
        <family val="2"/>
        <scheme val="minor"/>
      </rPr>
      <t>2</t>
    </r>
  </si>
  <si>
    <r>
      <t>Ton CO</t>
    </r>
    <r>
      <rPr>
        <vertAlign val="subscript"/>
        <sz val="9"/>
        <rFont val="Calibri"/>
        <family val="2"/>
        <scheme val="minor"/>
      </rPr>
      <t>2</t>
    </r>
  </si>
  <si>
    <r>
      <t>Ton CO</t>
    </r>
    <r>
      <rPr>
        <vertAlign val="subscript"/>
        <sz val="9"/>
        <rFont val="Calibri"/>
        <family val="2"/>
        <scheme val="minor"/>
      </rPr>
      <t>2</t>
    </r>
    <r>
      <rPr>
        <sz val="10"/>
        <rFont val="Arial"/>
        <family val="2"/>
      </rPr>
      <t/>
    </r>
  </si>
  <si>
    <t>Chad</t>
  </si>
  <si>
    <t>Uganda</t>
  </si>
  <si>
    <t>Ethiopia</t>
  </si>
  <si>
    <t>Mali</t>
  </si>
  <si>
    <t>Burundi</t>
  </si>
  <si>
    <t>Congo (Democratic Rep.)</t>
  </si>
  <si>
    <t>Burkina Faso</t>
  </si>
  <si>
    <t>Somalia</t>
  </si>
  <si>
    <t>Central African Republic</t>
  </si>
  <si>
    <t>Madagascar</t>
  </si>
  <si>
    <t>Mozambique</t>
  </si>
  <si>
    <t>Laos</t>
  </si>
  <si>
    <t>Tanzania</t>
  </si>
  <si>
    <t>Rwanda</t>
  </si>
  <si>
    <t>Nepal</t>
  </si>
  <si>
    <t>Malawi</t>
  </si>
  <si>
    <t>Cambodia</t>
  </si>
  <si>
    <t>Comoros</t>
  </si>
  <si>
    <t>Afghanistan</t>
  </si>
  <si>
    <t>Benin</t>
  </si>
  <si>
    <t>Niger</t>
  </si>
  <si>
    <t>Guinea</t>
  </si>
  <si>
    <t>Haiti</t>
  </si>
  <si>
    <t>Myanmar</t>
  </si>
  <si>
    <t>Liberia</t>
  </si>
  <si>
    <t>Bangladesh</t>
  </si>
  <si>
    <t>Gambia</t>
  </si>
  <si>
    <t>Sudan</t>
  </si>
  <si>
    <t>Sierra Leone</t>
  </si>
  <si>
    <t>Togo</t>
  </si>
  <si>
    <t>Eritrea</t>
  </si>
  <si>
    <t>Timor-Leste</t>
  </si>
  <si>
    <t>Guinea-Bissau</t>
  </si>
  <si>
    <t>Cape Verde</t>
  </si>
  <si>
    <t>Kenya</t>
  </si>
  <si>
    <t>Ghana</t>
  </si>
  <si>
    <t>Zambia</t>
  </si>
  <si>
    <t>Cote d'Ivoire</t>
  </si>
  <si>
    <t>Senegal</t>
  </si>
  <si>
    <t>Sri Lanka</t>
  </si>
  <si>
    <t>Cameroon</t>
  </si>
  <si>
    <t>Vietnam</t>
  </si>
  <si>
    <t>Solomon Islands</t>
  </si>
  <si>
    <t>Bhutan</t>
  </si>
  <si>
    <t>Papua New Guinea</t>
  </si>
  <si>
    <t>Nicaragua</t>
  </si>
  <si>
    <t>Guatemala</t>
  </si>
  <si>
    <t>Honduras</t>
  </si>
  <si>
    <t>Pakistan</t>
  </si>
  <si>
    <t>Yemen</t>
  </si>
  <si>
    <t>Paraguay</t>
  </si>
  <si>
    <t>India</t>
  </si>
  <si>
    <t>El Salvador</t>
  </si>
  <si>
    <t>Nigeria</t>
  </si>
  <si>
    <t>Maldives</t>
  </si>
  <si>
    <t>Philippines</t>
  </si>
  <si>
    <t>Albania</t>
  </si>
  <si>
    <t>Angola</t>
  </si>
  <si>
    <t>Mauritania</t>
  </si>
  <si>
    <t>Tajikistan</t>
  </si>
  <si>
    <t>Peru</t>
  </si>
  <si>
    <t>Morocco</t>
  </si>
  <si>
    <t>Namibia</t>
  </si>
  <si>
    <t>Congo (Republic)</t>
  </si>
  <si>
    <t>Bolivia</t>
  </si>
  <si>
    <t>Indonesia</t>
  </si>
  <si>
    <t>Costa Rica</t>
  </si>
  <si>
    <t>Guyana</t>
  </si>
  <si>
    <t>Fiji</t>
  </si>
  <si>
    <t>Mauritius</t>
  </si>
  <si>
    <t>Zimbabwe</t>
  </si>
  <si>
    <t>Panama</t>
  </si>
  <si>
    <t>Uruguay</t>
  </si>
  <si>
    <t>Colombia</t>
  </si>
  <si>
    <t>Egypt</t>
  </si>
  <si>
    <t>Brazil</t>
  </si>
  <si>
    <t>Ecuador</t>
  </si>
  <si>
    <t>Tunisia</t>
  </si>
  <si>
    <t>Equatorial Guinea</t>
  </si>
  <si>
    <t>Botswana</t>
  </si>
  <si>
    <t>Djibouti</t>
  </si>
  <si>
    <t>Armenia</t>
  </si>
  <si>
    <t>Kyrgyzstan</t>
  </si>
  <si>
    <t>Thailand</t>
  </si>
  <si>
    <t>Cuba</t>
  </si>
  <si>
    <t>China</t>
  </si>
  <si>
    <t>Algeria</t>
  </si>
  <si>
    <t>Georgia</t>
  </si>
  <si>
    <t>Syria</t>
  </si>
  <si>
    <t>Bosnia and Herzegovina</t>
  </si>
  <si>
    <t>Jordan</t>
  </si>
  <si>
    <t>Chile</t>
  </si>
  <si>
    <t>Turkey</t>
  </si>
  <si>
    <t>Macao</t>
  </si>
  <si>
    <t>Suriname</t>
  </si>
  <si>
    <t>Jamaica</t>
  </si>
  <si>
    <t>Mexico</t>
  </si>
  <si>
    <t>Moldova</t>
  </si>
  <si>
    <t>Argentina</t>
  </si>
  <si>
    <t>Croatia</t>
  </si>
  <si>
    <t>Lebanon</t>
  </si>
  <si>
    <t>Malaysia</t>
  </si>
  <si>
    <t>North Korea</t>
  </si>
  <si>
    <t>Iran</t>
  </si>
  <si>
    <t>Iraq</t>
  </si>
  <si>
    <t>Latvia</t>
  </si>
  <si>
    <t>Mongolia</t>
  </si>
  <si>
    <t>Azerbaijan</t>
  </si>
  <si>
    <t>North Macedonia</t>
  </si>
  <si>
    <t>Serbia</t>
  </si>
  <si>
    <t>Portugal</t>
  </si>
  <si>
    <t>Uzbekistan</t>
  </si>
  <si>
    <t>Venezuela</t>
  </si>
  <si>
    <t>Gabon</t>
  </si>
  <si>
    <t>Lithuania</t>
  </si>
  <si>
    <t>Romania</t>
  </si>
  <si>
    <t>Hungary</t>
  </si>
  <si>
    <t>Hong Kong</t>
  </si>
  <si>
    <t>Spain</t>
  </si>
  <si>
    <t>Malta</t>
  </si>
  <si>
    <t>Switzerland</t>
  </si>
  <si>
    <t>Cyprus</t>
  </si>
  <si>
    <t>France</t>
  </si>
  <si>
    <t>Sweden</t>
  </si>
  <si>
    <t>Bulgaria</t>
  </si>
  <si>
    <t>Belarus</t>
  </si>
  <si>
    <t>Italy</t>
  </si>
  <si>
    <t>New Zealand</t>
  </si>
  <si>
    <t>South Africa</t>
  </si>
  <si>
    <t>Greece</t>
  </si>
  <si>
    <t>Taiwan</t>
  </si>
  <si>
    <t>Slovenia</t>
  </si>
  <si>
    <t>South Korea</t>
  </si>
  <si>
    <t>Austria</t>
  </si>
  <si>
    <t>Turkmenistan</t>
  </si>
  <si>
    <t>Israel</t>
  </si>
  <si>
    <t>Oman</t>
  </si>
  <si>
    <t>Slovakia</t>
  </si>
  <si>
    <t>Libya</t>
  </si>
  <si>
    <t>New Caledonia</t>
  </si>
  <si>
    <t>Poland</t>
  </si>
  <si>
    <t>Iceland</t>
  </si>
  <si>
    <t>Norway</t>
  </si>
  <si>
    <t>Japan</t>
  </si>
  <si>
    <t>Bahamas</t>
  </si>
  <si>
    <t>United Kingdom</t>
  </si>
  <si>
    <t>Ireland</t>
  </si>
  <si>
    <t>Ukraine</t>
  </si>
  <si>
    <t>Netherlands</t>
  </si>
  <si>
    <t>Singapore</t>
  </si>
  <si>
    <t>Trinidad and Tobago</t>
  </si>
  <si>
    <t>Saudi Arabia</t>
  </si>
  <si>
    <t>Germany</t>
  </si>
  <si>
    <t>Finland</t>
  </si>
  <si>
    <t>Denmark</t>
  </si>
  <si>
    <t>Belgium</t>
  </si>
  <si>
    <t>Kazakhstan</t>
  </si>
  <si>
    <t>Russia</t>
  </si>
  <si>
    <t>Czech Republic</t>
  </si>
  <si>
    <t>Brunei</t>
  </si>
  <si>
    <t>Estonia</t>
  </si>
  <si>
    <t>Canada</t>
  </si>
  <si>
    <t>Australia</t>
  </si>
  <si>
    <t>United States</t>
  </si>
  <si>
    <t>Kuwait</t>
  </si>
  <si>
    <t>Luxembourg</t>
  </si>
  <si>
    <t>Bahrain</t>
  </si>
  <si>
    <t>United Arab Emirates</t>
  </si>
  <si>
    <t>Qatar</t>
  </si>
  <si>
    <t>Montenegro</t>
  </si>
  <si>
    <t>Palestine</t>
  </si>
  <si>
    <t>South Sudan</t>
  </si>
  <si>
    <t>Per capita</t>
  </si>
  <si>
    <t>.</t>
  </si>
  <si>
    <t>(World)</t>
  </si>
  <si>
    <r>
      <t>Blue figures</t>
    </r>
    <r>
      <rPr>
        <sz val="9"/>
        <rFont val="Calibri"/>
        <family val="2"/>
        <scheme val="minor"/>
      </rPr>
      <t xml:space="preserve"> = estimated</t>
    </r>
  </si>
  <si>
    <t>Average</t>
  </si>
  <si>
    <t>CO₂ in the Atmosphere, Land-Ocean Temperature and Global Population</t>
  </si>
  <si>
    <t>CO₂ in the Atmosphere</t>
  </si>
  <si>
    <t>Enter New Data:</t>
  </si>
  <si>
    <t>Land-Ocean Temperature</t>
  </si>
  <si>
    <t>Baseline 1880-1937</t>
  </si>
  <si>
    <t>Global Population; Billion</t>
  </si>
  <si>
    <t>Copy to cell B34</t>
  </si>
  <si>
    <t>Free Level CO₂ cancelled since 2000</t>
  </si>
  <si>
    <t>Global Reduction Goal by 2059 (with Global Indicators from 1999, and Biodiversity Loss and Nuclear Power both set at zero, the Global Reduction Goal was 1,2 tons by 2059, or the same as World Fossil CO2 Emissions Per Capita by 1900).</t>
  </si>
  <si>
    <t>Climate Debt as share of GDP+</t>
  </si>
  <si>
    <t>20 year average</t>
  </si>
  <si>
    <t>1980-1999 (average)</t>
  </si>
  <si>
    <t>Annual increase</t>
  </si>
  <si>
    <t>CO₂ in the atmosphere</t>
  </si>
  <si>
    <t>Climate Debt reduced by Funds</t>
  </si>
  <si>
    <t>GDP(ppp) Int. $</t>
  </si>
  <si>
    <t>Cancelled:</t>
  </si>
  <si>
    <r>
      <t>C</t>
    </r>
    <r>
      <rPr>
        <sz val="14"/>
        <color theme="1"/>
        <rFont val="Calibri"/>
        <family val="2"/>
        <scheme val="minor"/>
      </rPr>
      <t>alculation 2000-2025 (2099)</t>
    </r>
  </si>
  <si>
    <t>(used in cell AW4)</t>
  </si>
  <si>
    <t>Mill. (2025)</t>
  </si>
  <si>
    <t>2000-2019</t>
  </si>
  <si>
    <t>2020-2024</t>
  </si>
  <si>
    <t>2000-2024</t>
  </si>
  <si>
    <t>(174 countries)</t>
  </si>
  <si>
    <t>Accumulated 2000-2025</t>
  </si>
  <si>
    <t>Eswatini</t>
  </si>
  <si>
    <t>2003-2024 (average)</t>
  </si>
  <si>
    <t>168 countries</t>
  </si>
  <si>
    <t>Ranking 2025</t>
  </si>
  <si>
    <t>Total, Billion</t>
  </si>
  <si>
    <t>Global share</t>
  </si>
  <si>
    <t>Climate Debt Free</t>
  </si>
  <si>
    <r>
      <t>Free CO</t>
    </r>
    <r>
      <rPr>
        <vertAlign val="subscript"/>
        <sz val="9"/>
        <color theme="1" tint="0.499984740745262"/>
        <rFont val="Calibri"/>
        <family val="2"/>
        <scheme val="minor"/>
      </rPr>
      <t>2</t>
    </r>
  </si>
  <si>
    <r>
      <rPr>
        <sz val="9"/>
        <color rgb="FFFFFF00"/>
        <rFont val="Calibri"/>
        <family val="2"/>
      </rPr>
      <t>▼</t>
    </r>
    <r>
      <rPr>
        <sz val="9"/>
        <rFont val="Calibri"/>
        <family val="2"/>
      </rPr>
      <t xml:space="preserve"> enter country including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</si>
</sst>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 #,##0.00_ ;_ * \-#,##0.00_ ;_ * &quot;-&quot;??_ ;_ @_ "/>
    <numFmt numFmtId="164" formatCode="0.0"/>
    <numFmt numFmtId="165" formatCode="0.0%"/>
    <numFmt numFmtId="166" formatCode="0_ ;[Red]\-0\ "/>
    <numFmt numFmtId="167" formatCode="0.00_ ;[Red]\-0.00\ "/>
    <numFmt numFmtId="168" formatCode="0.0000"/>
    <numFmt numFmtId="169" formatCode="#,##0\ [$€-1]"/>
    <numFmt numFmtId="170" formatCode="0.0_ ;[Red]\-0.0\ "/>
    <numFmt numFmtId="171" formatCode="[$$-409]#,##0.00_ ;[Red]\-[$$-409]#,##0.00\ "/>
    <numFmt numFmtId="172" formatCode="0.000"/>
    <numFmt numFmtId="173" formatCode="_ * #,##0_ ;_ * \-#,##0_ ;_ * &quot;-&quot;??_ ;_ @_ "/>
    <numFmt numFmtId="174" formatCode="[$$-409]#,##0_ ;[Red]\-[$$-409]#,##0\ "/>
    <numFmt numFmtId="175" formatCode="[$$-409]#,##0.0_ ;[Red]\-[$$-409]#,##0.0\ "/>
    <numFmt numFmtId="176" formatCode="[$$-409]#,##0.00"/>
    <numFmt numFmtId="177" formatCode="[$$-409]#,##0"/>
    <numFmt numFmtId="178" formatCode="#,##0.0"/>
    <numFmt numFmtId="179" formatCode="#,##0.000"/>
    <numFmt numFmtId="180" formatCode="[$$-409]#,##0.000"/>
    <numFmt numFmtId="181" formatCode="[$$-409]#,##0.000_ ;[Red]\-[$$-409]#,##0.000\ "/>
    <numFmt numFmtId="182" formatCode="0.0000%"/>
    <numFmt numFmtId="183" formatCode="[$$-409]#,##0.0"/>
    <numFmt numFmtId="184" formatCode="0.000%"/>
  </numFmts>
  <fonts count="96"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color rgb="FF0070C0"/>
      <name val="Calibri"/>
      <family val="2"/>
      <scheme val="minor"/>
    </font>
    <font>
      <sz val="10"/>
      <name val="Calibri"/>
      <family val="2"/>
      <scheme val="minor"/>
    </font>
    <font>
      <sz val="9"/>
      <color indexed="23"/>
      <name val="Calibri"/>
      <family val="2"/>
      <scheme val="minor"/>
    </font>
    <font>
      <sz val="9"/>
      <color theme="1"/>
      <name val="Calibri"/>
      <family val="2"/>
      <scheme val="minor"/>
    </font>
    <font>
      <b/>
      <sz val="9"/>
      <color indexed="23"/>
      <name val="Calibri"/>
      <family val="2"/>
      <scheme val="minor"/>
    </font>
    <font>
      <sz val="9"/>
      <color indexed="63"/>
      <name val="Calibri"/>
      <family val="2"/>
      <scheme val="minor"/>
    </font>
    <font>
      <sz val="14"/>
      <name val="Calibri"/>
      <family val="2"/>
      <scheme val="minor"/>
    </font>
    <font>
      <sz val="14"/>
      <color theme="1"/>
      <name val="Calibri"/>
      <family val="2"/>
      <scheme val="minor"/>
    </font>
    <font>
      <sz val="12"/>
      <name val="Calibri"/>
      <family val="2"/>
      <scheme val="minor"/>
    </font>
    <font>
      <sz val="9"/>
      <name val="Calibri"/>
      <family val="2"/>
      <scheme val="minor"/>
    </font>
    <font>
      <sz val="9"/>
      <color theme="1" tint="0.499984740745262"/>
      <name val="Calibri"/>
      <family val="2"/>
      <scheme val="minor"/>
    </font>
    <font>
      <b/>
      <sz val="9"/>
      <color theme="1" tint="0.499984740745262"/>
      <name val="Calibri"/>
      <family val="2"/>
      <scheme val="minor"/>
    </font>
    <font>
      <sz val="9"/>
      <color theme="1" tint="0.499984740745262"/>
      <name val="Calibri"/>
      <family val="2"/>
    </font>
    <font>
      <sz val="10"/>
      <color theme="6" tint="-0.249977111117893"/>
      <name val="Calibri"/>
      <family val="2"/>
      <scheme val="minor"/>
    </font>
    <font>
      <sz val="10"/>
      <color rgb="FFFF0000"/>
      <name val="Calibri"/>
      <family val="2"/>
      <scheme val="minor"/>
    </font>
    <font>
      <sz val="9"/>
      <color theme="2" tint="-0.249977111117893"/>
      <name val="Calibri"/>
      <family val="2"/>
      <scheme val="minor"/>
    </font>
    <font>
      <u/>
      <sz val="9"/>
      <color theme="0" tint="-0.249977111117893"/>
      <name val="Calibri"/>
      <family val="2"/>
      <scheme val="minor"/>
    </font>
    <font>
      <sz val="9"/>
      <color theme="0" tint="-0.249977111117893"/>
      <name val="Calibri"/>
      <family val="2"/>
      <scheme val="minor"/>
    </font>
    <font>
      <b/>
      <sz val="10"/>
      <color indexed="10"/>
      <name val="Calibri"/>
      <family val="2"/>
      <scheme val="minor"/>
    </font>
    <font>
      <sz val="9"/>
      <color rgb="FFFF0000"/>
      <name val="Calibri"/>
      <family val="2"/>
      <scheme val="minor"/>
    </font>
    <font>
      <sz val="10"/>
      <color indexed="10"/>
      <name val="Calibri"/>
      <family val="2"/>
      <scheme val="minor"/>
    </font>
    <font>
      <sz val="8"/>
      <color theme="0" tint="-0.249977111117893"/>
      <name val="Calibri"/>
      <family val="2"/>
      <scheme val="minor"/>
    </font>
    <font>
      <sz val="8"/>
      <color theme="1"/>
      <name val="Calibri"/>
      <family val="2"/>
      <scheme val="minor"/>
    </font>
    <font>
      <b/>
      <sz val="9"/>
      <color indexed="63"/>
      <name val="Calibri"/>
      <family val="2"/>
      <scheme val="minor"/>
    </font>
    <font>
      <vertAlign val="subscript"/>
      <sz val="9"/>
      <color theme="1"/>
      <name val="Calibri"/>
      <family val="2"/>
      <scheme val="minor"/>
    </font>
    <font>
      <sz val="9"/>
      <color theme="0" tint="-0.34998626667073579"/>
      <name val="Calibri"/>
      <family val="2"/>
      <scheme val="minor"/>
    </font>
    <font>
      <b/>
      <sz val="9"/>
      <name val="Calibri"/>
      <family val="2"/>
      <scheme val="minor"/>
    </font>
    <font>
      <sz val="9"/>
      <color theme="0"/>
      <name val="Calibri"/>
      <family val="2"/>
      <scheme val="minor"/>
    </font>
    <font>
      <sz val="9"/>
      <color indexed="9"/>
      <name val="Calibri"/>
      <family val="2"/>
      <scheme val="minor"/>
    </font>
    <font>
      <b/>
      <sz val="9"/>
      <color rgb="FFFF0000"/>
      <name val="Calibri"/>
      <family val="2"/>
      <scheme val="minor"/>
    </font>
    <font>
      <u/>
      <sz val="9"/>
      <color theme="1" tint="0.499984740745262"/>
      <name val="Calibri"/>
      <family val="2"/>
      <scheme val="minor"/>
    </font>
    <font>
      <sz val="10"/>
      <color indexed="63"/>
      <name val="Calibri"/>
      <family val="2"/>
      <scheme val="minor"/>
    </font>
    <font>
      <sz val="8"/>
      <color rgb="FFFF0000"/>
      <name val="Calibri"/>
      <family val="2"/>
      <scheme val="minor"/>
    </font>
    <font>
      <sz val="8"/>
      <color indexed="18"/>
      <name val="Calibri"/>
      <family val="2"/>
      <scheme val="minor"/>
    </font>
    <font>
      <sz val="9"/>
      <color indexed="10"/>
      <name val="Calibri"/>
      <family val="2"/>
      <scheme val="minor"/>
    </font>
    <font>
      <u/>
      <sz val="8"/>
      <color indexed="18"/>
      <name val="Calibri"/>
      <family val="2"/>
      <scheme val="minor"/>
    </font>
    <font>
      <sz val="8"/>
      <color theme="7" tint="-0.249977111117893"/>
      <name val="Calibri"/>
      <family val="2"/>
      <scheme val="minor"/>
    </font>
    <font>
      <b/>
      <sz val="14"/>
      <name val="Calibri"/>
      <family val="2"/>
      <scheme val="minor"/>
    </font>
    <font>
      <b/>
      <sz val="12"/>
      <color theme="4" tint="-0.499984740745262"/>
      <name val="Calibri"/>
      <family val="2"/>
      <scheme val="minor"/>
    </font>
    <font>
      <sz val="10"/>
      <color theme="4" tint="-0.249977111117893"/>
      <name val="Calibri"/>
      <family val="2"/>
      <scheme val="minor"/>
    </font>
    <font>
      <sz val="10"/>
      <color theme="1" tint="0.499984740745262"/>
      <name val="Calibri"/>
      <family val="2"/>
      <scheme val="minor"/>
    </font>
    <font>
      <sz val="11"/>
      <name val="Calibri"/>
      <family val="2"/>
      <scheme val="minor"/>
    </font>
    <font>
      <u/>
      <sz val="10"/>
      <color theme="0" tint="-0.499984740745262"/>
      <name val="Calibri"/>
      <family val="2"/>
      <scheme val="minor"/>
    </font>
    <font>
      <sz val="9"/>
      <color theme="1" tint="0.34998626667073579"/>
      <name val="Calibri"/>
      <family val="2"/>
      <scheme val="minor"/>
    </font>
    <font>
      <b/>
      <sz val="12"/>
      <color theme="4" tint="-0.249977111117893"/>
      <name val="Calibri"/>
      <family val="2"/>
      <scheme val="minor"/>
    </font>
    <font>
      <sz val="8"/>
      <color theme="0"/>
      <name val="Calibri"/>
      <family val="2"/>
      <scheme val="minor"/>
    </font>
    <font>
      <b/>
      <sz val="11"/>
      <color indexed="18"/>
      <name val="Calibri"/>
      <family val="2"/>
      <scheme val="minor"/>
    </font>
    <font>
      <b/>
      <sz val="9"/>
      <color indexed="18"/>
      <name val="Calibri"/>
      <family val="2"/>
      <scheme val="minor"/>
    </font>
    <font>
      <sz val="11"/>
      <color theme="0" tint="-0.499984740745262"/>
      <name val="Calibri"/>
      <family val="2"/>
      <scheme val="minor"/>
    </font>
    <font>
      <sz val="10"/>
      <color theme="0" tint="-0.499984740745262"/>
      <name val="Calibri"/>
      <family val="2"/>
      <scheme val="minor"/>
    </font>
    <font>
      <sz val="8"/>
      <color theme="0" tint="-0.499984740745262"/>
      <name val="Calibri"/>
      <family val="2"/>
      <scheme val="minor"/>
    </font>
    <font>
      <sz val="9"/>
      <color theme="8" tint="-0.499984740745262"/>
      <name val="Calibri"/>
      <family val="2"/>
      <scheme val="minor"/>
    </font>
    <font>
      <b/>
      <sz val="11"/>
      <name val="Calibri"/>
      <family val="2"/>
      <scheme val="minor"/>
    </font>
    <font>
      <b/>
      <u/>
      <sz val="11"/>
      <name val="Calibri"/>
      <family val="2"/>
      <scheme val="minor"/>
    </font>
    <font>
      <u/>
      <sz val="11"/>
      <color theme="1"/>
      <name val="Calibri"/>
      <family val="2"/>
      <scheme val="minor"/>
    </font>
    <font>
      <b/>
      <sz val="11"/>
      <color theme="8" tint="-0.499984740745262"/>
      <name val="Calibri"/>
      <family val="2"/>
      <scheme val="minor"/>
    </font>
    <font>
      <sz val="11"/>
      <color theme="0" tint="-0.249977111117893"/>
      <name val="Calibri"/>
      <family val="2"/>
      <scheme val="minor"/>
    </font>
    <font>
      <b/>
      <sz val="9"/>
      <color theme="1" tint="4.9989318521683403E-2"/>
      <name val="Calibri"/>
      <family val="2"/>
      <scheme val="minor"/>
    </font>
    <font>
      <sz val="9"/>
      <color indexed="8"/>
      <name val="Calibri"/>
      <family val="2"/>
      <scheme val="minor"/>
    </font>
    <font>
      <sz val="9"/>
      <color theme="1" tint="4.9989318521683403E-2"/>
      <name val="Calibri"/>
      <family val="2"/>
      <scheme val="minor"/>
    </font>
    <font>
      <sz val="9"/>
      <color theme="7" tint="-0.249977111117893"/>
      <name val="Calibri"/>
      <family val="2"/>
      <scheme val="minor"/>
    </font>
    <font>
      <sz val="9"/>
      <color theme="8" tint="-0.249977111117893"/>
      <name val="Calibri"/>
      <family val="2"/>
      <scheme val="minor"/>
    </font>
    <font>
      <sz val="9"/>
      <color indexed="62"/>
      <name val="Calibri"/>
      <family val="2"/>
      <scheme val="minor"/>
    </font>
    <font>
      <vertAlign val="subscript"/>
      <sz val="9"/>
      <name val="Calibri"/>
      <family val="2"/>
      <scheme val="minor"/>
    </font>
    <font>
      <sz val="10"/>
      <name val="Arial"/>
      <family val="2"/>
    </font>
    <font>
      <sz val="9"/>
      <color indexed="81"/>
      <name val="Tahoma"/>
      <family val="2"/>
    </font>
    <font>
      <sz val="9"/>
      <color theme="4" tint="-0.249977111117893"/>
      <name val="Calibri"/>
      <family val="2"/>
      <scheme val="minor"/>
    </font>
    <font>
      <b/>
      <sz val="9"/>
      <color theme="1"/>
      <name val="Calibri"/>
      <family val="2"/>
      <scheme val="minor"/>
    </font>
    <font>
      <sz val="8"/>
      <color theme="1" tint="0.249977111117893"/>
      <name val="Calibri"/>
      <family val="2"/>
      <scheme val="minor"/>
    </font>
    <font>
      <sz val="12"/>
      <color theme="1"/>
      <name val="Calibri"/>
      <family val="2"/>
      <scheme val="minor"/>
    </font>
    <font>
      <u/>
      <sz val="11"/>
      <color theme="0" tint="-0.499984740745262"/>
      <name val="Calibri"/>
      <family val="2"/>
      <scheme val="minor"/>
    </font>
    <font>
      <sz val="9"/>
      <color theme="0" tint="-0.499984740745262"/>
      <name val="Calibri"/>
      <family val="2"/>
      <scheme val="minor"/>
    </font>
    <font>
      <sz val="10"/>
      <color theme="0"/>
      <name val="Calibri"/>
      <family val="2"/>
      <scheme val="minor"/>
    </font>
    <font>
      <u/>
      <sz val="9"/>
      <color rgb="FFFF0000"/>
      <name val="Calibri"/>
      <family val="2"/>
      <scheme val="minor"/>
    </font>
    <font>
      <b/>
      <sz val="13"/>
      <name val="Calibri"/>
      <family val="2"/>
      <scheme val="minor"/>
    </font>
    <font>
      <u/>
      <sz val="9"/>
      <name val="Calibri"/>
      <family val="2"/>
      <scheme val="minor"/>
    </font>
    <font>
      <sz val="8"/>
      <name val="Calibri"/>
      <family val="2"/>
      <scheme val="minor"/>
    </font>
    <font>
      <sz val="8"/>
      <color theme="0" tint="-0.34998626667073579"/>
      <name val="Calibri"/>
      <family val="2"/>
      <scheme val="minor"/>
    </font>
    <font>
      <sz val="7"/>
      <color theme="0" tint="-0.34998626667073579"/>
      <name val="Calibri"/>
      <family val="2"/>
      <scheme val="minor"/>
    </font>
    <font>
      <u/>
      <sz val="11"/>
      <color theme="0" tint="-0.249977111117893"/>
      <name val="Calibri"/>
      <family val="2"/>
      <scheme val="minor"/>
    </font>
    <font>
      <sz val="9"/>
      <color indexed="81"/>
      <name val="Tahoma"/>
      <charset val="1"/>
    </font>
    <font>
      <sz val="9"/>
      <color rgb="FF0070C0"/>
      <name val="Calibri"/>
      <family val="2"/>
      <scheme val="minor"/>
    </font>
    <font>
      <sz val="12"/>
      <color theme="0" tint="-4.9989318521683403E-2"/>
      <name val="Calibri"/>
      <family val="2"/>
      <scheme val="minor"/>
    </font>
    <font>
      <b/>
      <sz val="9"/>
      <color theme="9" tint="-0.249977111117893"/>
      <name val="Calibri"/>
      <family val="2"/>
      <scheme val="minor"/>
    </font>
    <font>
      <sz val="9"/>
      <color theme="9" tint="-0.249977111117893"/>
      <name val="Calibri"/>
      <family val="2"/>
      <scheme val="minor"/>
    </font>
    <font>
      <b/>
      <sz val="11"/>
      <color theme="0" tint="-0.499984740745262"/>
      <name val="Calibri"/>
      <family val="2"/>
      <scheme val="minor"/>
    </font>
    <font>
      <b/>
      <sz val="9"/>
      <color theme="0" tint="-0.34998626667073579"/>
      <name val="Calibri"/>
      <family val="2"/>
      <scheme val="minor"/>
    </font>
    <font>
      <sz val="9"/>
      <color theme="0" tint="-0.14999847407452621"/>
      <name val="Calibri"/>
      <family val="2"/>
      <scheme val="minor"/>
    </font>
    <font>
      <vertAlign val="subscript"/>
      <sz val="9"/>
      <color theme="1" tint="0.499984740745262"/>
      <name val="Calibri"/>
      <family val="2"/>
      <scheme val="minor"/>
    </font>
    <font>
      <sz val="9"/>
      <name val="Calibri"/>
      <family val="2"/>
    </font>
    <font>
      <sz val="9"/>
      <color rgb="FFFFFF00"/>
      <name val="Calibri"/>
      <family val="2"/>
    </font>
    <font>
      <b/>
      <sz val="11"/>
      <color theme="1" tint="0.34998626667073579"/>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0"/>
        <bgColor indexed="64"/>
      </patternFill>
    </fill>
    <fill>
      <patternFill patternType="solid">
        <fgColor rgb="FF00B050"/>
        <bgColor indexed="64"/>
      </patternFill>
    </fill>
    <fill>
      <patternFill patternType="solid">
        <fgColor theme="1" tint="0.249977111117893"/>
        <bgColor indexed="64"/>
      </patternFill>
    </fill>
    <fill>
      <patternFill patternType="solid">
        <fgColor theme="8" tint="0.59999389629810485"/>
        <bgColor indexed="64"/>
      </patternFill>
    </fill>
  </fills>
  <borders count="19">
    <border>
      <left/>
      <right/>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1454817346722"/>
      </left>
      <right style="thin">
        <color theme="9" tint="0.39991454817346722"/>
      </right>
      <top style="thin">
        <color theme="9" tint="0.39991454817346722"/>
      </top>
      <bottom style="thin">
        <color theme="9" tint="0.399914548173467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top/>
      <bottom style="thin">
        <color theme="9" tint="0.39994506668294322"/>
      </bottom>
      <diagonal/>
    </border>
    <border>
      <left/>
      <right/>
      <top/>
      <bottom style="thin">
        <color theme="9" tint="0.39994506668294322"/>
      </bottom>
      <diagonal/>
    </border>
    <border>
      <left/>
      <right style="thin">
        <color theme="9" tint="0.39994506668294322"/>
      </right>
      <top/>
      <bottom style="thin">
        <color theme="9" tint="0.39994506668294322"/>
      </bottom>
      <diagonal/>
    </border>
    <border>
      <left style="thin">
        <color theme="9" tint="0.39994506668294322"/>
      </left>
      <right/>
      <top/>
      <bottom/>
      <diagonal/>
    </border>
    <border>
      <left/>
      <right style="thin">
        <color theme="9" tint="0.39994506668294322"/>
      </right>
      <top/>
      <bottom/>
      <diagonal/>
    </border>
    <border>
      <left style="thin">
        <color theme="9" tint="0.39991454817346722"/>
      </left>
      <right style="thin">
        <color theme="9" tint="0.39991454817346722"/>
      </right>
      <top/>
      <bottom style="thin">
        <color theme="9" tint="0.39994506668294322"/>
      </bottom>
      <diagonal/>
    </border>
    <border>
      <left style="thin">
        <color theme="9" tint="0.39991454817346722"/>
      </left>
      <right style="thin">
        <color theme="9" tint="0.39991454817346722"/>
      </right>
      <top/>
      <bottom/>
      <diagonal/>
    </border>
    <border>
      <left style="thick">
        <color theme="1" tint="0.34998626667073579"/>
      </left>
      <right/>
      <top style="thick">
        <color theme="1" tint="0.34998626667073579"/>
      </top>
      <bottom style="thick">
        <color theme="1" tint="0.34998626667073579"/>
      </bottom>
      <diagonal/>
    </border>
    <border>
      <left/>
      <right/>
      <top style="thick">
        <color theme="1" tint="0.34998626667073579"/>
      </top>
      <bottom style="thick">
        <color theme="1" tint="0.34998626667073579"/>
      </bottom>
      <diagonal/>
    </border>
    <border>
      <left/>
      <right style="thick">
        <color theme="1" tint="0.34998626667073579"/>
      </right>
      <top style="thick">
        <color theme="1" tint="0.34998626667073579"/>
      </top>
      <bottom style="thick">
        <color theme="1" tint="0.34998626667073579"/>
      </bottom>
      <diagonal/>
    </border>
    <border>
      <left style="thin">
        <color theme="9" tint="0.39994506668294322"/>
      </left>
      <right/>
      <top style="thin">
        <color theme="9" tint="0.39994506668294322"/>
      </top>
      <bottom style="thin">
        <color theme="9" tint="0.39994506668294322"/>
      </bottom>
      <diagonal/>
    </border>
    <border>
      <left/>
      <right style="thick">
        <color rgb="FFFFC000"/>
      </right>
      <top style="thin">
        <color theme="9" tint="0.39994506668294322"/>
      </top>
      <bottom style="thin">
        <color theme="9" tint="0.39994506668294322"/>
      </bottom>
      <diagonal/>
    </border>
    <border>
      <left style="thin">
        <color theme="9" tint="0.39994506668294322"/>
      </left>
      <right style="thin">
        <color theme="9" tint="0.39991454817346722"/>
      </right>
      <top style="thin">
        <color theme="9" tint="0.39994506668294322"/>
      </top>
      <bottom style="thin">
        <color theme="9" tint="0.3999450666829432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3">
    <xf numFmtId="0" fontId="0" fillId="0" borderId="0" xfId="0"/>
    <xf numFmtId="49" fontId="4"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9" fillId="0" borderId="0" xfId="0" applyFont="1"/>
    <xf numFmtId="0" fontId="1" fillId="0" borderId="0" xfId="0" applyFont="1"/>
    <xf numFmtId="0" fontId="2" fillId="0" borderId="0" xfId="0" applyFont="1"/>
    <xf numFmtId="0" fontId="10" fillId="0" borderId="0" xfId="0" quotePrefix="1" applyFont="1" applyAlignment="1">
      <alignment horizontal="left"/>
    </xf>
    <xf numFmtId="0" fontId="12" fillId="0" borderId="0" xfId="0" applyFont="1"/>
    <xf numFmtId="2" fontId="13" fillId="0" borderId="0" xfId="0" applyNumberFormat="1" applyFont="1" applyAlignment="1">
      <alignment horizontal="right"/>
    </xf>
    <xf numFmtId="1" fontId="14" fillId="0" borderId="0" xfId="0" applyNumberFormat="1" applyFont="1" applyAlignment="1">
      <alignment horizontal="right"/>
    </xf>
    <xf numFmtId="0" fontId="15" fillId="0" borderId="0" xfId="0" applyFont="1"/>
    <xf numFmtId="0" fontId="14" fillId="0" borderId="0" xfId="0" applyFont="1"/>
    <xf numFmtId="0" fontId="17" fillId="0" borderId="0" xfId="0" applyFont="1"/>
    <xf numFmtId="0" fontId="18" fillId="0" borderId="0" xfId="0" applyFont="1"/>
    <xf numFmtId="2" fontId="19" fillId="2" borderId="0" xfId="0" applyNumberFormat="1" applyFont="1" applyFill="1" applyAlignment="1">
      <alignment horizontal="center"/>
    </xf>
    <xf numFmtId="164" fontId="20" fillId="0" borderId="0" xfId="0" applyNumberFormat="1" applyFont="1" applyAlignment="1">
      <alignment horizontal="center"/>
    </xf>
    <xf numFmtId="2" fontId="1" fillId="0" borderId="0" xfId="0" applyNumberFormat="1" applyFont="1"/>
    <xf numFmtId="2" fontId="21" fillId="0" borderId="0" xfId="0" applyNumberFormat="1" applyFont="1" applyAlignment="1">
      <alignment horizontal="center"/>
    </xf>
    <xf numFmtId="0" fontId="22" fillId="0" borderId="0" xfId="0" applyFont="1" applyAlignment="1">
      <alignment horizontal="center"/>
    </xf>
    <xf numFmtId="1" fontId="23" fillId="0" borderId="0" xfId="0" applyNumberFormat="1" applyFont="1" applyAlignment="1">
      <alignment horizontal="center"/>
    </xf>
    <xf numFmtId="0" fontId="24" fillId="0" borderId="0" xfId="0" applyFont="1"/>
    <xf numFmtId="1" fontId="24" fillId="0" borderId="0" xfId="0" applyNumberFormat="1" applyFont="1"/>
    <xf numFmtId="2" fontId="25" fillId="0" borderId="0" xfId="0" applyNumberFormat="1" applyFont="1" applyAlignment="1">
      <alignment horizontal="left"/>
    </xf>
    <xf numFmtId="164" fontId="26" fillId="0" borderId="0" xfId="0" applyNumberFormat="1" applyFont="1" applyAlignment="1">
      <alignment horizontal="center"/>
    </xf>
    <xf numFmtId="1" fontId="20" fillId="0" borderId="0" xfId="0" applyNumberFormat="1" applyFont="1" applyAlignment="1">
      <alignment horizontal="center"/>
    </xf>
    <xf numFmtId="0" fontId="13" fillId="0" borderId="0" xfId="0" applyFont="1"/>
    <xf numFmtId="0" fontId="27" fillId="0" borderId="0" xfId="0" applyFont="1" applyAlignment="1">
      <alignment horizontal="center"/>
    </xf>
    <xf numFmtId="2" fontId="23" fillId="0" borderId="0" xfId="0" applyNumberFormat="1" applyFont="1" applyAlignment="1">
      <alignment horizontal="center"/>
    </xf>
    <xf numFmtId="2" fontId="29" fillId="0" borderId="0" xfId="0" applyNumberFormat="1" applyFont="1" applyAlignment="1">
      <alignment horizontal="center"/>
    </xf>
    <xf numFmtId="164" fontId="1" fillId="0" borderId="0" xfId="0" applyNumberFormat="1" applyFont="1"/>
    <xf numFmtId="0" fontId="30" fillId="0" borderId="0" xfId="0" applyFont="1"/>
    <xf numFmtId="165" fontId="18" fillId="0" borderId="0" xfId="2" applyNumberFormat="1" applyFont="1"/>
    <xf numFmtId="0" fontId="22" fillId="0" borderId="0" xfId="0" applyFont="1"/>
    <xf numFmtId="0" fontId="27" fillId="0" borderId="0" xfId="0" applyFont="1"/>
    <xf numFmtId="2" fontId="9" fillId="0" borderId="0" xfId="0" applyNumberFormat="1" applyFont="1" applyAlignment="1">
      <alignment horizontal="center"/>
    </xf>
    <xf numFmtId="0" fontId="33" fillId="0" borderId="0" xfId="0" applyFont="1" applyAlignment="1">
      <alignment horizontal="center"/>
    </xf>
    <xf numFmtId="166" fontId="34" fillId="0" borderId="0" xfId="0" applyNumberFormat="1" applyFont="1" applyAlignment="1">
      <alignment horizontal="center"/>
    </xf>
    <xf numFmtId="167" fontId="14" fillId="0" borderId="0" xfId="0" applyNumberFormat="1" applyFont="1" applyAlignment="1">
      <alignment horizontal="left"/>
    </xf>
    <xf numFmtId="168" fontId="1" fillId="0" borderId="0" xfId="0" applyNumberFormat="1" applyFont="1" applyAlignment="1">
      <alignment horizontal="center"/>
    </xf>
    <xf numFmtId="167" fontId="14" fillId="0" borderId="0" xfId="0" applyNumberFormat="1" applyFont="1" applyAlignment="1">
      <alignment horizontal="center"/>
    </xf>
    <xf numFmtId="169" fontId="9" fillId="0" borderId="0" xfId="0" applyNumberFormat="1" applyFont="1" applyAlignment="1">
      <alignment horizontal="center"/>
    </xf>
    <xf numFmtId="170" fontId="31" fillId="0" borderId="0" xfId="0" applyNumberFormat="1" applyFont="1" applyAlignment="1">
      <alignment horizontal="center"/>
    </xf>
    <xf numFmtId="170" fontId="23" fillId="0" borderId="0" xfId="0" applyNumberFormat="1" applyFont="1" applyAlignment="1">
      <alignment horizontal="center"/>
    </xf>
    <xf numFmtId="0" fontId="35" fillId="0" borderId="0" xfId="0" applyFont="1"/>
    <xf numFmtId="0" fontId="6" fillId="0" borderId="0" xfId="0" quotePrefix="1" applyFont="1" applyAlignment="1">
      <alignment horizontal="center"/>
    </xf>
    <xf numFmtId="0" fontId="36" fillId="0" borderId="0" xfId="0" applyFont="1" applyAlignment="1">
      <alignment horizontal="center"/>
    </xf>
    <xf numFmtId="172" fontId="38" fillId="0" borderId="0" xfId="0" applyNumberFormat="1" applyFont="1"/>
    <xf numFmtId="0" fontId="40" fillId="0" borderId="0" xfId="0" applyFont="1" applyAlignment="1">
      <alignment horizontal="left"/>
    </xf>
    <xf numFmtId="0" fontId="41" fillId="5" borderId="0" xfId="0" applyFont="1" applyFill="1"/>
    <xf numFmtId="0" fontId="41" fillId="5" borderId="0" xfId="0" applyFont="1" applyFill="1" applyAlignment="1">
      <alignment horizontal="right"/>
    </xf>
    <xf numFmtId="0" fontId="42" fillId="5" borderId="0" xfId="0" applyFont="1" applyFill="1" applyAlignment="1">
      <alignment horizontal="center"/>
    </xf>
    <xf numFmtId="0" fontId="43" fillId="5" borderId="0" xfId="0" applyFont="1" applyFill="1"/>
    <xf numFmtId="2" fontId="44" fillId="5" borderId="0" xfId="0" applyNumberFormat="1" applyFont="1" applyFill="1"/>
    <xf numFmtId="0" fontId="45" fillId="0" borderId="0" xfId="0" applyFont="1"/>
    <xf numFmtId="0" fontId="46" fillId="5" borderId="0" xfId="0" applyFont="1" applyFill="1"/>
    <xf numFmtId="17" fontId="47" fillId="5" borderId="0" xfId="0" applyNumberFormat="1" applyFont="1" applyFill="1" applyAlignment="1">
      <alignment horizontal="center"/>
    </xf>
    <xf numFmtId="0" fontId="48" fillId="5" borderId="0" xfId="0" applyFont="1" applyFill="1" applyAlignment="1">
      <alignment horizontal="left"/>
    </xf>
    <xf numFmtId="2" fontId="18" fillId="5" borderId="0" xfId="0" applyNumberFormat="1" applyFont="1" applyFill="1"/>
    <xf numFmtId="0" fontId="1" fillId="5" borderId="0" xfId="0" applyFont="1" applyFill="1"/>
    <xf numFmtId="0" fontId="18" fillId="5" borderId="0" xfId="0" applyFont="1" applyFill="1"/>
    <xf numFmtId="9" fontId="36" fillId="5" borderId="0" xfId="0" applyNumberFormat="1" applyFont="1" applyFill="1" applyAlignment="1">
      <alignment horizontal="center"/>
    </xf>
    <xf numFmtId="0" fontId="50" fillId="8" borderId="0" xfId="0" applyFont="1" applyFill="1" applyAlignment="1">
      <alignment horizontal="left"/>
    </xf>
    <xf numFmtId="0" fontId="50" fillId="8" borderId="0" xfId="0" applyFont="1" applyFill="1" applyAlignment="1">
      <alignment horizontal="center"/>
    </xf>
    <xf numFmtId="0" fontId="51" fillId="8" borderId="0" xfId="0" applyFont="1" applyFill="1" applyAlignment="1">
      <alignment horizontal="right"/>
    </xf>
    <xf numFmtId="0" fontId="52" fillId="5" borderId="0" xfId="0" applyFont="1" applyFill="1"/>
    <xf numFmtId="0" fontId="53" fillId="5" borderId="0" xfId="0" applyFont="1" applyFill="1"/>
    <xf numFmtId="2" fontId="54" fillId="5" borderId="0" xfId="0" applyNumberFormat="1" applyFont="1" applyFill="1" applyAlignment="1">
      <alignment horizontal="right"/>
    </xf>
    <xf numFmtId="2" fontId="3" fillId="0" borderId="0" xfId="0" applyNumberFormat="1" applyFont="1" applyAlignment="1">
      <alignment horizontal="center"/>
    </xf>
    <xf numFmtId="164" fontId="54" fillId="0" borderId="0" xfId="0" applyNumberFormat="1" applyFont="1"/>
    <xf numFmtId="0" fontId="54" fillId="0" borderId="0" xfId="0" quotePrefix="1" applyFont="1" applyAlignment="1">
      <alignment horizontal="left"/>
    </xf>
    <xf numFmtId="0" fontId="49" fillId="0" borderId="0" xfId="0" applyFont="1"/>
    <xf numFmtId="173" fontId="40" fillId="0" borderId="0" xfId="1" applyNumberFormat="1" applyFont="1"/>
    <xf numFmtId="0" fontId="53" fillId="5" borderId="0" xfId="0" applyFont="1" applyFill="1" applyAlignment="1">
      <alignment horizontal="center"/>
    </xf>
    <xf numFmtId="172" fontId="1" fillId="0" borderId="0" xfId="0" applyNumberFormat="1" applyFont="1"/>
    <xf numFmtId="2" fontId="53" fillId="5" borderId="0" xfId="0" applyNumberFormat="1" applyFont="1" applyFill="1" applyAlignment="1">
      <alignment horizontal="center"/>
    </xf>
    <xf numFmtId="164" fontId="49" fillId="0" borderId="0" xfId="0" applyNumberFormat="1" applyFont="1"/>
    <xf numFmtId="165" fontId="54" fillId="0" borderId="0" xfId="2" applyNumberFormat="1" applyFont="1" applyFill="1"/>
    <xf numFmtId="43" fontId="54" fillId="0" borderId="0" xfId="1" applyFont="1" applyFill="1"/>
    <xf numFmtId="0" fontId="52" fillId="0" borderId="0" xfId="0" applyFont="1"/>
    <xf numFmtId="2" fontId="1" fillId="5" borderId="0" xfId="0" applyNumberFormat="1" applyFont="1" applyFill="1"/>
    <xf numFmtId="2" fontId="2" fillId="0" borderId="0" xfId="0" applyNumberFormat="1" applyFont="1" applyAlignment="1">
      <alignment horizontal="center"/>
    </xf>
    <xf numFmtId="0" fontId="0" fillId="5" borderId="0" xfId="0" applyFill="1"/>
    <xf numFmtId="0" fontId="0" fillId="5" borderId="0" xfId="0" applyFill="1" applyAlignment="1">
      <alignment horizontal="right"/>
    </xf>
    <xf numFmtId="170" fontId="58" fillId="5" borderId="0" xfId="0" applyNumberFormat="1" applyFont="1" applyFill="1" applyAlignment="1">
      <alignment horizontal="left"/>
    </xf>
    <xf numFmtId="165" fontId="58" fillId="5" borderId="0" xfId="0" applyNumberFormat="1" applyFont="1" applyFill="1" applyAlignment="1">
      <alignment horizontal="left"/>
    </xf>
    <xf numFmtId="176" fontId="58" fillId="5" borderId="0" xfId="0" applyNumberFormat="1" applyFont="1" applyFill="1" applyAlignment="1">
      <alignment horizontal="left"/>
    </xf>
    <xf numFmtId="0" fontId="59" fillId="8" borderId="0" xfId="0" applyFont="1" applyFill="1" applyAlignment="1">
      <alignment horizontal="left"/>
    </xf>
    <xf numFmtId="174" fontId="59" fillId="8" borderId="0" xfId="0" applyNumberFormat="1" applyFont="1" applyFill="1" applyAlignment="1">
      <alignment horizontal="right"/>
    </xf>
    <xf numFmtId="177" fontId="58" fillId="5" borderId="0" xfId="0" applyNumberFormat="1" applyFont="1" applyFill="1" applyAlignment="1">
      <alignment horizontal="left"/>
    </xf>
    <xf numFmtId="0" fontId="60" fillId="0" borderId="0" xfId="0" applyFont="1"/>
    <xf numFmtId="165" fontId="0" fillId="5" borderId="0" xfId="0" applyNumberFormat="1" applyFill="1" applyAlignment="1">
      <alignment horizontal="left"/>
    </xf>
    <xf numFmtId="2" fontId="64" fillId="0" borderId="0" xfId="0" applyNumberFormat="1" applyFont="1" applyAlignment="1">
      <alignment horizontal="center"/>
    </xf>
    <xf numFmtId="0" fontId="23" fillId="0" borderId="0" xfId="0" applyFont="1"/>
    <xf numFmtId="4" fontId="23" fillId="0" borderId="0" xfId="0" applyNumberFormat="1" applyFont="1" applyAlignment="1">
      <alignment horizontal="center"/>
    </xf>
    <xf numFmtId="2" fontId="5" fillId="0" borderId="0" xfId="0" applyNumberFormat="1" applyFont="1" applyAlignment="1">
      <alignment horizontal="center"/>
    </xf>
    <xf numFmtId="0" fontId="13" fillId="0" borderId="0" xfId="0" applyFont="1" applyAlignment="1">
      <alignment horizontal="left"/>
    </xf>
    <xf numFmtId="49" fontId="72" fillId="0" borderId="0" xfId="0" applyNumberFormat="1" applyFont="1"/>
    <xf numFmtId="0" fontId="18" fillId="0" borderId="0" xfId="0" applyFont="1" applyAlignment="1">
      <alignment horizontal="center"/>
    </xf>
    <xf numFmtId="0" fontId="73" fillId="0" borderId="0" xfId="0" applyFont="1"/>
    <xf numFmtId="1" fontId="31" fillId="0" borderId="0" xfId="0" applyNumberFormat="1" applyFont="1" applyAlignment="1">
      <alignment horizontal="center"/>
    </xf>
    <xf numFmtId="2" fontId="74" fillId="0" borderId="0" xfId="0" applyNumberFormat="1" applyFont="1" applyAlignment="1">
      <alignment horizontal="left"/>
    </xf>
    <xf numFmtId="2" fontId="75" fillId="0" borderId="0" xfId="0" applyNumberFormat="1" applyFont="1" applyAlignment="1">
      <alignment horizontal="center"/>
    </xf>
    <xf numFmtId="0" fontId="52" fillId="0" borderId="0" xfId="0" applyFont="1" applyAlignment="1">
      <alignment horizontal="left"/>
    </xf>
    <xf numFmtId="0" fontId="3" fillId="0" borderId="0" xfId="0" applyFont="1"/>
    <xf numFmtId="164" fontId="31" fillId="0" borderId="0" xfId="0" applyNumberFormat="1" applyFont="1" applyAlignment="1">
      <alignment horizontal="center"/>
    </xf>
    <xf numFmtId="2" fontId="0" fillId="0" borderId="0" xfId="0" applyNumberFormat="1"/>
    <xf numFmtId="2" fontId="24" fillId="0" borderId="0" xfId="0" applyNumberFormat="1" applyFont="1"/>
    <xf numFmtId="0" fontId="5" fillId="0" borderId="0" xfId="0" applyFont="1" applyAlignment="1">
      <alignment horizontal="left"/>
    </xf>
    <xf numFmtId="3" fontId="5" fillId="0" borderId="0" xfId="0" applyNumberFormat="1" applyFont="1" applyAlignment="1">
      <alignment horizontal="left"/>
    </xf>
    <xf numFmtId="3" fontId="0" fillId="0" borderId="0" xfId="0" applyNumberFormat="1"/>
    <xf numFmtId="4" fontId="0" fillId="0" borderId="0" xfId="0" applyNumberFormat="1"/>
    <xf numFmtId="0" fontId="5" fillId="0" borderId="0" xfId="0" applyFont="1" applyAlignment="1">
      <alignment horizontal="center"/>
    </xf>
    <xf numFmtId="4" fontId="24" fillId="0" borderId="0" xfId="0" applyNumberFormat="1" applyFont="1"/>
    <xf numFmtId="179" fontId="0" fillId="0" borderId="0" xfId="0" applyNumberFormat="1"/>
    <xf numFmtId="10" fontId="0" fillId="0" borderId="0" xfId="0" applyNumberFormat="1"/>
    <xf numFmtId="0" fontId="76" fillId="0" borderId="0" xfId="0" applyFont="1"/>
    <xf numFmtId="2" fontId="76" fillId="0" borderId="0" xfId="0" applyNumberFormat="1" applyFont="1"/>
    <xf numFmtId="2" fontId="29" fillId="0" borderId="0" xfId="0" applyNumberFormat="1" applyFont="1" applyAlignment="1">
      <alignment horizontal="left"/>
    </xf>
    <xf numFmtId="164" fontId="77" fillId="0" borderId="0" xfId="0" applyNumberFormat="1" applyFont="1" applyAlignment="1">
      <alignment horizontal="center"/>
    </xf>
    <xf numFmtId="2" fontId="13" fillId="11" borderId="0" xfId="0" applyNumberFormat="1" applyFont="1" applyFill="1" applyAlignment="1">
      <alignment horizontal="center"/>
    </xf>
    <xf numFmtId="9" fontId="2" fillId="0" borderId="0" xfId="2" applyFont="1"/>
    <xf numFmtId="1" fontId="21" fillId="0" borderId="0" xfId="0" applyNumberFormat="1" applyFont="1" applyAlignment="1">
      <alignment horizontal="center"/>
    </xf>
    <xf numFmtId="2" fontId="29" fillId="0" borderId="0" xfId="0" applyNumberFormat="1" applyFont="1" applyAlignment="1">
      <alignment horizontal="right"/>
    </xf>
    <xf numFmtId="1" fontId="21" fillId="0" borderId="0" xfId="0" applyNumberFormat="1" applyFont="1" applyAlignment="1">
      <alignment horizontal="right"/>
    </xf>
    <xf numFmtId="0" fontId="61" fillId="9" borderId="1" xfId="0" applyFont="1" applyFill="1" applyBorder="1"/>
    <xf numFmtId="2" fontId="13" fillId="9" borderId="1" xfId="0" applyNumberFormat="1" applyFont="1" applyFill="1" applyBorder="1" applyAlignment="1">
      <alignment horizontal="center"/>
    </xf>
    <xf numFmtId="164" fontId="62" fillId="10" borderId="1" xfId="0" applyNumberFormat="1" applyFont="1" applyFill="1" applyBorder="1" applyAlignment="1">
      <alignment horizontal="center"/>
    </xf>
    <xf numFmtId="177" fontId="62" fillId="8" borderId="1" xfId="0" applyNumberFormat="1" applyFont="1" applyFill="1" applyBorder="1" applyAlignment="1">
      <alignment horizontal="center"/>
    </xf>
    <xf numFmtId="164" fontId="63" fillId="8" borderId="1" xfId="0" applyNumberFormat="1" applyFont="1" applyFill="1" applyBorder="1" applyAlignment="1">
      <alignment horizontal="center"/>
    </xf>
    <xf numFmtId="164" fontId="62" fillId="8" borderId="1" xfId="0" applyNumberFormat="1" applyFont="1" applyFill="1" applyBorder="1" applyAlignment="1">
      <alignment horizontal="center" wrapText="1"/>
    </xf>
    <xf numFmtId="164" fontId="13" fillId="8" borderId="1" xfId="0" applyNumberFormat="1" applyFont="1" applyFill="1" applyBorder="1" applyAlignment="1">
      <alignment horizontal="center"/>
    </xf>
    <xf numFmtId="164" fontId="62" fillId="8" borderId="1" xfId="0" applyNumberFormat="1" applyFont="1" applyFill="1" applyBorder="1" applyAlignment="1">
      <alignment horizontal="center"/>
    </xf>
    <xf numFmtId="164" fontId="7" fillId="8" borderId="1" xfId="0" applyNumberFormat="1" applyFont="1" applyFill="1" applyBorder="1" applyAlignment="1">
      <alignment horizontal="center"/>
    </xf>
    <xf numFmtId="0" fontId="61" fillId="10" borderId="1" xfId="0" applyFont="1" applyFill="1" applyBorder="1"/>
    <xf numFmtId="0" fontId="55" fillId="7" borderId="1" xfId="0" quotePrefix="1" applyFont="1" applyFill="1" applyBorder="1" applyAlignment="1">
      <alignment horizontal="left"/>
    </xf>
    <xf numFmtId="0" fontId="55" fillId="7" borderId="1" xfId="0" applyFont="1" applyFill="1" applyBorder="1"/>
    <xf numFmtId="171" fontId="55" fillId="7" borderId="1" xfId="0" applyNumberFormat="1" applyFont="1" applyFill="1" applyBorder="1" applyAlignment="1">
      <alignment horizontal="right"/>
    </xf>
    <xf numFmtId="174" fontId="55" fillId="7" borderId="1" xfId="0" applyNumberFormat="1" applyFont="1" applyFill="1" applyBorder="1" applyAlignment="1">
      <alignment horizontal="right"/>
    </xf>
    <xf numFmtId="165" fontId="55" fillId="7" borderId="1" xfId="2" applyNumberFormat="1" applyFont="1" applyFill="1" applyBorder="1" applyAlignment="1">
      <alignment horizontal="right"/>
    </xf>
    <xf numFmtId="177" fontId="13" fillId="2" borderId="1" xfId="0" applyNumberFormat="1" applyFont="1" applyFill="1" applyBorder="1" applyAlignment="1">
      <alignment horizontal="center"/>
    </xf>
    <xf numFmtId="171" fontId="37" fillId="7" borderId="1" xfId="0" applyNumberFormat="1" applyFont="1" applyFill="1" applyBorder="1" applyAlignment="1">
      <alignment horizontal="center"/>
    </xf>
    <xf numFmtId="171" fontId="39" fillId="7" borderId="1" xfId="0" applyNumberFormat="1" applyFont="1" applyFill="1" applyBorder="1" applyAlignment="1">
      <alignment horizontal="center"/>
    </xf>
    <xf numFmtId="1" fontId="6" fillId="0" borderId="0" xfId="0" applyNumberFormat="1" applyFont="1" applyAlignment="1">
      <alignment horizontal="left"/>
    </xf>
    <xf numFmtId="0" fontId="13" fillId="9" borderId="5" xfId="0" applyFont="1" applyFill="1" applyBorder="1" applyAlignment="1">
      <alignment horizontal="center"/>
    </xf>
    <xf numFmtId="2" fontId="13" fillId="9" borderId="5" xfId="0" applyNumberFormat="1" applyFont="1" applyFill="1" applyBorder="1" applyAlignment="1">
      <alignment horizontal="center"/>
    </xf>
    <xf numFmtId="0" fontId="9" fillId="4" borderId="4" xfId="0" applyFont="1" applyFill="1" applyBorder="1" applyAlignment="1">
      <alignment horizontal="center"/>
    </xf>
    <xf numFmtId="0" fontId="9" fillId="13" borderId="4" xfId="0" applyFont="1" applyFill="1" applyBorder="1" applyAlignment="1">
      <alignment horizontal="center"/>
    </xf>
    <xf numFmtId="4" fontId="13" fillId="9" borderId="1" xfId="0" applyNumberFormat="1" applyFont="1" applyFill="1" applyBorder="1" applyAlignment="1">
      <alignment horizontal="center"/>
    </xf>
    <xf numFmtId="0" fontId="9" fillId="4" borderId="1" xfId="0" applyFont="1" applyFill="1" applyBorder="1" applyAlignment="1">
      <alignment horizontal="center"/>
    </xf>
    <xf numFmtId="0" fontId="13" fillId="14" borderId="9" xfId="0" applyFont="1" applyFill="1" applyBorder="1"/>
    <xf numFmtId="0" fontId="13" fillId="14" borderId="0" xfId="0" applyFont="1" applyFill="1"/>
    <xf numFmtId="0" fontId="6" fillId="14" borderId="0" xfId="0" applyFont="1" applyFill="1" applyAlignment="1">
      <alignment horizontal="center"/>
    </xf>
    <xf numFmtId="0" fontId="1" fillId="14" borderId="0" xfId="0" applyFont="1" applyFill="1"/>
    <xf numFmtId="0" fontId="30" fillId="14" borderId="0" xfId="0" applyFont="1" applyFill="1" applyAlignment="1">
      <alignment horizontal="center"/>
    </xf>
    <xf numFmtId="0" fontId="6" fillId="14" borderId="10" xfId="0" applyFont="1" applyFill="1" applyBorder="1" applyAlignment="1">
      <alignment horizontal="center"/>
    </xf>
    <xf numFmtId="164" fontId="24" fillId="14" borderId="6" xfId="0" applyNumberFormat="1" applyFont="1" applyFill="1" applyBorder="1"/>
    <xf numFmtId="164" fontId="24" fillId="14" borderId="7" xfId="0" applyNumberFormat="1" applyFont="1" applyFill="1" applyBorder="1"/>
    <xf numFmtId="164" fontId="24" fillId="14" borderId="8" xfId="0" applyNumberFormat="1" applyFont="1" applyFill="1" applyBorder="1"/>
    <xf numFmtId="164" fontId="32" fillId="6" borderId="0" xfId="0" applyNumberFormat="1" applyFont="1" applyFill="1" applyAlignment="1">
      <alignment horizontal="center"/>
    </xf>
    <xf numFmtId="164" fontId="32" fillId="3" borderId="0" xfId="0" applyNumberFormat="1" applyFont="1" applyFill="1" applyAlignment="1">
      <alignment horizontal="center"/>
    </xf>
    <xf numFmtId="164" fontId="31" fillId="6" borderId="0" xfId="0" applyNumberFormat="1" applyFont="1" applyFill="1" applyAlignment="1">
      <alignment horizontal="center"/>
    </xf>
    <xf numFmtId="0" fontId="7" fillId="11" borderId="12" xfId="0" applyFont="1" applyFill="1" applyBorder="1" applyAlignment="1">
      <alignment horizontal="center"/>
    </xf>
    <xf numFmtId="0" fontId="7" fillId="12" borderId="12" xfId="0" applyFont="1" applyFill="1" applyBorder="1"/>
    <xf numFmtId="0" fontId="7" fillId="12" borderId="12" xfId="0" applyFont="1" applyFill="1" applyBorder="1" applyAlignment="1">
      <alignment horizontal="center"/>
    </xf>
    <xf numFmtId="0" fontId="7" fillId="11" borderId="11" xfId="0" applyFont="1" applyFill="1" applyBorder="1" applyAlignment="1">
      <alignment horizontal="center"/>
    </xf>
    <xf numFmtId="0" fontId="7" fillId="12" borderId="11" xfId="0" applyFont="1" applyFill="1" applyBorder="1" applyAlignment="1">
      <alignment horizontal="center"/>
    </xf>
    <xf numFmtId="0" fontId="78" fillId="5" borderId="0" xfId="0" applyFont="1" applyFill="1" applyAlignment="1">
      <alignment horizontal="center"/>
    </xf>
    <xf numFmtId="164" fontId="31" fillId="15" borderId="13" xfId="0" applyNumberFormat="1" applyFont="1" applyFill="1" applyBorder="1" applyAlignment="1">
      <alignment horizontal="center"/>
    </xf>
    <xf numFmtId="164" fontId="31" fillId="15" borderId="14" xfId="0" applyNumberFormat="1" applyFont="1" applyFill="1" applyBorder="1" applyAlignment="1">
      <alignment horizontal="center"/>
    </xf>
    <xf numFmtId="164" fontId="31" fillId="15" borderId="15" xfId="0" applyNumberFormat="1" applyFont="1" applyFill="1" applyBorder="1" applyAlignment="1">
      <alignment horizontal="center"/>
    </xf>
    <xf numFmtId="0" fontId="56" fillId="5" borderId="0" xfId="0" applyFont="1" applyFill="1" applyAlignment="1">
      <alignment horizontal="right"/>
    </xf>
    <xf numFmtId="175" fontId="57" fillId="5" borderId="0" xfId="0" applyNumberFormat="1" applyFont="1" applyFill="1" applyAlignment="1">
      <alignment horizontal="left"/>
    </xf>
    <xf numFmtId="0" fontId="56" fillId="5" borderId="0" xfId="0" applyFont="1" applyFill="1" applyAlignment="1">
      <alignment horizontal="center"/>
    </xf>
    <xf numFmtId="174" fontId="57" fillId="5" borderId="0" xfId="0" applyNumberFormat="1" applyFont="1" applyFill="1" applyAlignment="1">
      <alignment horizontal="left"/>
    </xf>
    <xf numFmtId="0" fontId="9" fillId="0" borderId="0" xfId="0" applyFont="1" applyAlignment="1">
      <alignment horizontal="center"/>
    </xf>
    <xf numFmtId="170" fontId="32" fillId="5" borderId="0" xfId="0" applyNumberFormat="1" applyFont="1" applyFill="1" applyAlignment="1">
      <alignment horizontal="center"/>
    </xf>
    <xf numFmtId="164" fontId="9" fillId="5" borderId="0" xfId="0" applyNumberFormat="1" applyFont="1" applyFill="1" applyAlignment="1">
      <alignment horizontal="center"/>
    </xf>
    <xf numFmtId="0" fontId="31" fillId="16" borderId="0" xfId="0" applyFont="1" applyFill="1" applyAlignment="1">
      <alignment horizontal="center"/>
    </xf>
    <xf numFmtId="164" fontId="31" fillId="16" borderId="0" xfId="0" applyNumberFormat="1" applyFont="1" applyFill="1" applyAlignment="1">
      <alignment horizontal="center"/>
    </xf>
    <xf numFmtId="170" fontId="79" fillId="0" borderId="0" xfId="0" applyNumberFormat="1" applyFont="1" applyAlignment="1">
      <alignment horizontal="center"/>
    </xf>
    <xf numFmtId="167" fontId="58" fillId="5" borderId="0" xfId="0" applyNumberFormat="1" applyFont="1" applyFill="1" applyAlignment="1">
      <alignment horizontal="left"/>
    </xf>
    <xf numFmtId="180" fontId="13" fillId="2" borderId="1" xfId="0" applyNumberFormat="1" applyFont="1" applyFill="1" applyBorder="1" applyAlignment="1">
      <alignment horizontal="center"/>
    </xf>
    <xf numFmtId="181" fontId="59" fillId="8" borderId="0" xfId="0" applyNumberFormat="1" applyFont="1" applyFill="1" applyAlignment="1">
      <alignment horizontal="right"/>
    </xf>
    <xf numFmtId="172" fontId="0" fillId="0" borderId="0" xfId="0" applyNumberFormat="1"/>
    <xf numFmtId="9" fontId="7" fillId="2" borderId="1" xfId="0" applyNumberFormat="1" applyFont="1" applyFill="1" applyBorder="1" applyAlignment="1" applyProtection="1">
      <alignment horizontal="center"/>
      <protection locked="0"/>
    </xf>
    <xf numFmtId="10" fontId="0" fillId="0" borderId="0" xfId="2" applyNumberFormat="1" applyFont="1"/>
    <xf numFmtId="182" fontId="55" fillId="7" borderId="1" xfId="2" applyNumberFormat="1" applyFont="1" applyFill="1" applyBorder="1" applyAlignment="1">
      <alignment horizontal="right"/>
    </xf>
    <xf numFmtId="43" fontId="0" fillId="0" borderId="0" xfId="1" applyFont="1"/>
    <xf numFmtId="164" fontId="62" fillId="8" borderId="16" xfId="0" applyNumberFormat="1" applyFont="1" applyFill="1" applyBorder="1" applyAlignment="1">
      <alignment horizontal="center"/>
    </xf>
    <xf numFmtId="0" fontId="23" fillId="0" borderId="0" xfId="0" applyFont="1" applyAlignment="1">
      <alignment horizontal="center"/>
    </xf>
    <xf numFmtId="0" fontId="81" fillId="0" borderId="0" xfId="0" quotePrefix="1" applyFont="1" applyAlignment="1">
      <alignment horizontal="left"/>
    </xf>
    <xf numFmtId="0" fontId="81" fillId="0" borderId="0" xfId="0" quotePrefix="1" applyFont="1" applyAlignment="1">
      <alignment horizontal="center"/>
    </xf>
    <xf numFmtId="0" fontId="82" fillId="0" borderId="0" xfId="0" quotePrefix="1" applyFont="1" applyAlignment="1">
      <alignment horizontal="right"/>
    </xf>
    <xf numFmtId="164" fontId="81" fillId="0" borderId="0" xfId="0" quotePrefix="1" applyNumberFormat="1" applyFont="1" applyAlignment="1">
      <alignment horizontal="center"/>
    </xf>
    <xf numFmtId="2" fontId="81" fillId="0" borderId="0" xfId="0" quotePrefix="1" applyNumberFormat="1" applyFont="1" applyAlignment="1">
      <alignment horizontal="center"/>
    </xf>
    <xf numFmtId="0" fontId="23" fillId="0" borderId="0" xfId="0" applyFont="1" applyAlignment="1">
      <alignment horizontal="left"/>
    </xf>
    <xf numFmtId="0" fontId="7" fillId="11" borderId="12" xfId="0" applyFont="1" applyFill="1" applyBorder="1"/>
    <xf numFmtId="176" fontId="0" fillId="0" borderId="0" xfId="0" applyNumberFormat="1"/>
    <xf numFmtId="164" fontId="7" fillId="6" borderId="0" xfId="0" applyNumberFormat="1" applyFont="1" applyFill="1" applyAlignment="1">
      <alignment horizontal="center"/>
    </xf>
    <xf numFmtId="0" fontId="60" fillId="5" borderId="0" xfId="0" applyFont="1" applyFill="1" applyAlignment="1">
      <alignment horizontal="right"/>
    </xf>
    <xf numFmtId="170" fontId="83" fillId="5" borderId="0" xfId="0" applyNumberFormat="1" applyFont="1" applyFill="1" applyAlignment="1">
      <alignment horizontal="left"/>
    </xf>
    <xf numFmtId="164" fontId="62" fillId="8" borderId="18" xfId="0" applyNumberFormat="1" applyFont="1" applyFill="1" applyBorder="1" applyAlignment="1">
      <alignment horizontal="center"/>
    </xf>
    <xf numFmtId="2" fontId="14" fillId="0" borderId="0" xfId="0" applyNumberFormat="1" applyFont="1" applyAlignment="1">
      <alignment horizontal="center"/>
    </xf>
    <xf numFmtId="173" fontId="13" fillId="2" borderId="1" xfId="1" applyNumberFormat="1" applyFont="1" applyFill="1" applyBorder="1" applyAlignment="1">
      <alignment horizontal="center"/>
    </xf>
    <xf numFmtId="173" fontId="70" fillId="2" borderId="1" xfId="1" applyNumberFormat="1" applyFont="1" applyFill="1" applyBorder="1" applyAlignment="1">
      <alignment horizontal="center"/>
    </xf>
    <xf numFmtId="173" fontId="85" fillId="2" borderId="1" xfId="1" applyNumberFormat="1" applyFont="1" applyFill="1" applyBorder="1" applyAlignment="1">
      <alignment horizontal="center"/>
    </xf>
    <xf numFmtId="2" fontId="0" fillId="5" borderId="0" xfId="0" applyNumberFormat="1" applyFill="1" applyAlignment="1">
      <alignment horizontal="right"/>
    </xf>
    <xf numFmtId="173" fontId="85" fillId="17" borderId="1" xfId="1" applyNumberFormat="1" applyFont="1" applyFill="1" applyBorder="1" applyAlignment="1">
      <alignment horizontal="center"/>
    </xf>
    <xf numFmtId="173" fontId="13" fillId="17" borderId="1" xfId="1" applyNumberFormat="1" applyFont="1" applyFill="1" applyBorder="1" applyAlignment="1">
      <alignment horizontal="center"/>
    </xf>
    <xf numFmtId="173" fontId="13" fillId="17" borderId="1" xfId="0" applyNumberFormat="1" applyFont="1" applyFill="1" applyBorder="1" applyAlignment="1">
      <alignment horizontal="center"/>
    </xf>
    <xf numFmtId="173" fontId="30" fillId="17" borderId="1" xfId="0" applyNumberFormat="1" applyFont="1" applyFill="1" applyBorder="1" applyAlignment="1">
      <alignment horizontal="center"/>
    </xf>
    <xf numFmtId="2" fontId="86" fillId="13" borderId="0" xfId="0" applyNumberFormat="1" applyFont="1" applyFill="1" applyAlignment="1">
      <alignment horizontal="center"/>
    </xf>
    <xf numFmtId="164" fontId="62" fillId="8" borderId="17" xfId="0" applyNumberFormat="1" applyFont="1" applyFill="1" applyBorder="1" applyAlignment="1">
      <alignment horizontal="center"/>
    </xf>
    <xf numFmtId="164" fontId="62" fillId="8" borderId="3" xfId="0" applyNumberFormat="1" applyFont="1" applyFill="1" applyBorder="1" applyAlignment="1">
      <alignment horizontal="center"/>
    </xf>
    <xf numFmtId="2" fontId="77" fillId="0" borderId="0" xfId="0" applyNumberFormat="1" applyFont="1" applyAlignment="1">
      <alignment horizontal="center"/>
    </xf>
    <xf numFmtId="0" fontId="87" fillId="9" borderId="2" xfId="0" applyFont="1" applyFill="1" applyBorder="1"/>
    <xf numFmtId="9" fontId="0" fillId="0" borderId="0" xfId="2" applyFont="1"/>
    <xf numFmtId="17" fontId="52" fillId="0" borderId="0" xfId="0" applyNumberFormat="1" applyFont="1" applyAlignment="1">
      <alignment horizontal="left"/>
    </xf>
    <xf numFmtId="17" fontId="89" fillId="0" borderId="0" xfId="0" quotePrefix="1" applyNumberFormat="1" applyFont="1" applyAlignment="1">
      <alignment horizontal="left"/>
    </xf>
    <xf numFmtId="0" fontId="30" fillId="10" borderId="1" xfId="0" applyFont="1" applyFill="1" applyBorder="1"/>
    <xf numFmtId="0" fontId="91" fillId="10" borderId="1" xfId="0" applyFont="1" applyFill="1" applyBorder="1" applyAlignment="1">
      <alignment horizontal="center"/>
    </xf>
    <xf numFmtId="177" fontId="13" fillId="10" borderId="1" xfId="0" applyNumberFormat="1" applyFont="1" applyFill="1" applyBorder="1" applyAlignment="1">
      <alignment horizontal="center"/>
    </xf>
    <xf numFmtId="0" fontId="30" fillId="9" borderId="2" xfId="0" applyFont="1" applyFill="1" applyBorder="1"/>
    <xf numFmtId="173" fontId="88" fillId="10" borderId="1" xfId="0" applyNumberFormat="1" applyFont="1" applyFill="1" applyBorder="1" applyAlignment="1">
      <alignment horizontal="center"/>
    </xf>
    <xf numFmtId="173" fontId="87" fillId="10" borderId="1" xfId="0" applyNumberFormat="1" applyFont="1" applyFill="1" applyBorder="1" applyAlignment="1">
      <alignment horizontal="center"/>
    </xf>
    <xf numFmtId="173" fontId="13" fillId="10" borderId="1" xfId="0" applyNumberFormat="1" applyFont="1" applyFill="1" applyBorder="1" applyAlignment="1">
      <alignment horizontal="center"/>
    </xf>
    <xf numFmtId="173" fontId="30" fillId="10" borderId="1" xfId="0" applyNumberFormat="1" applyFont="1" applyFill="1" applyBorder="1" applyAlignment="1">
      <alignment horizontal="center"/>
    </xf>
    <xf numFmtId="0" fontId="63" fillId="10" borderId="1" xfId="0" applyFont="1" applyFill="1" applyBorder="1" applyAlignment="1">
      <alignment horizontal="center"/>
    </xf>
    <xf numFmtId="0" fontId="91" fillId="2" borderId="1" xfId="0" applyFont="1" applyFill="1" applyBorder="1" applyAlignment="1">
      <alignment horizontal="center"/>
    </xf>
    <xf numFmtId="10" fontId="13" fillId="2" borderId="1" xfId="0" applyNumberFormat="1" applyFont="1" applyFill="1" applyBorder="1" applyAlignment="1" applyProtection="1">
      <alignment horizontal="center"/>
      <protection locked="0"/>
    </xf>
    <xf numFmtId="0" fontId="63" fillId="2" borderId="1" xfId="0" applyFont="1" applyFill="1" applyBorder="1" applyAlignment="1">
      <alignment horizontal="center"/>
    </xf>
    <xf numFmtId="17" fontId="90" fillId="5" borderId="12" xfId="0" applyNumberFormat="1" applyFont="1" applyFill="1" applyBorder="1" applyAlignment="1">
      <alignment horizontal="center"/>
    </xf>
    <xf numFmtId="0" fontId="56" fillId="5" borderId="0" xfId="0" quotePrefix="1" applyFont="1" applyFill="1" applyAlignment="1">
      <alignment horizontal="left"/>
    </xf>
    <xf numFmtId="0" fontId="30" fillId="5" borderId="12" xfId="0" applyFont="1" applyFill="1" applyBorder="1" applyAlignment="1">
      <alignment horizontal="center"/>
    </xf>
    <xf numFmtId="0" fontId="71" fillId="5" borderId="12" xfId="0" applyFont="1" applyFill="1" applyBorder="1" applyAlignment="1">
      <alignment horizontal="center"/>
    </xf>
    <xf numFmtId="173" fontId="88" fillId="2" borderId="1" xfId="1" applyNumberFormat="1" applyFont="1" applyFill="1" applyBorder="1" applyAlignment="1">
      <alignment horizontal="center"/>
    </xf>
    <xf numFmtId="0" fontId="11" fillId="5" borderId="0" xfId="0" applyFont="1" applyFill="1"/>
    <xf numFmtId="0" fontId="7" fillId="5" borderId="12" xfId="0" applyFont="1" applyFill="1" applyBorder="1" applyAlignment="1">
      <alignment horizontal="center"/>
    </xf>
    <xf numFmtId="0" fontId="70" fillId="5" borderId="0" xfId="0" applyFont="1" applyFill="1"/>
    <xf numFmtId="0" fontId="7" fillId="5" borderId="0" xfId="0" applyFont="1" applyFill="1"/>
    <xf numFmtId="0" fontId="7" fillId="5" borderId="11" xfId="0" applyFont="1" applyFill="1" applyBorder="1" applyAlignment="1">
      <alignment horizontal="center"/>
    </xf>
    <xf numFmtId="0" fontId="13" fillId="5" borderId="0" xfId="0" applyFont="1" applyFill="1" applyAlignment="1">
      <alignment horizontal="center"/>
    </xf>
    <xf numFmtId="0" fontId="9" fillId="5" borderId="0" xfId="0" quotePrefix="1" applyFont="1" applyFill="1" applyAlignment="1">
      <alignment horizontal="left"/>
    </xf>
    <xf numFmtId="0" fontId="13" fillId="5" borderId="0" xfId="0" quotePrefix="1" applyFont="1" applyFill="1" applyAlignment="1">
      <alignment horizontal="left"/>
    </xf>
    <xf numFmtId="164" fontId="13" fillId="5" borderId="0" xfId="0" applyNumberFormat="1" applyFont="1" applyFill="1" applyAlignment="1">
      <alignment horizontal="center"/>
    </xf>
    <xf numFmtId="165" fontId="13" fillId="5" borderId="0" xfId="2" applyNumberFormat="1" applyFont="1" applyFill="1" applyAlignment="1">
      <alignment horizontal="center"/>
    </xf>
    <xf numFmtId="3" fontId="62" fillId="2" borderId="1" xfId="0" applyNumberFormat="1" applyFont="1" applyFill="1" applyBorder="1" applyAlignment="1">
      <alignment horizontal="center"/>
    </xf>
    <xf numFmtId="164" fontId="63" fillId="2" borderId="1" xfId="0" applyNumberFormat="1" applyFont="1" applyFill="1" applyBorder="1" applyAlignment="1">
      <alignment horizontal="center"/>
    </xf>
    <xf numFmtId="177" fontId="62" fillId="2" borderId="1" xfId="0" applyNumberFormat="1" applyFont="1" applyFill="1" applyBorder="1" applyAlignment="1">
      <alignment horizontal="center"/>
    </xf>
    <xf numFmtId="170" fontId="62" fillId="2" borderId="1" xfId="0" applyNumberFormat="1" applyFont="1" applyFill="1" applyBorder="1" applyAlignment="1">
      <alignment horizontal="center" wrapText="1"/>
    </xf>
    <xf numFmtId="164" fontId="62" fillId="2" borderId="1" xfId="0" applyNumberFormat="1" applyFont="1" applyFill="1" applyBorder="1" applyAlignment="1">
      <alignment horizontal="center" wrapText="1"/>
    </xf>
    <xf numFmtId="164" fontId="62" fillId="2" borderId="1" xfId="0" applyNumberFormat="1" applyFont="1" applyFill="1" applyBorder="1" applyAlignment="1">
      <alignment horizontal="center"/>
    </xf>
    <xf numFmtId="164" fontId="7" fillId="2" borderId="1" xfId="0" applyNumberFormat="1" applyFont="1" applyFill="1" applyBorder="1" applyAlignment="1">
      <alignment horizontal="center"/>
    </xf>
    <xf numFmtId="164" fontId="13" fillId="2" borderId="1" xfId="0" applyNumberFormat="1" applyFont="1" applyFill="1" applyBorder="1" applyAlignment="1">
      <alignment horizontal="center"/>
    </xf>
    <xf numFmtId="164" fontId="62" fillId="2" borderId="16" xfId="0" applyNumberFormat="1" applyFont="1" applyFill="1" applyBorder="1" applyAlignment="1">
      <alignment horizontal="center"/>
    </xf>
    <xf numFmtId="164" fontId="62" fillId="2" borderId="18" xfId="0" applyNumberFormat="1" applyFont="1" applyFill="1" applyBorder="1" applyAlignment="1">
      <alignment horizontal="center"/>
    </xf>
    <xf numFmtId="164" fontId="62" fillId="2" borderId="3" xfId="0" applyNumberFormat="1" applyFont="1" applyFill="1" applyBorder="1" applyAlignment="1">
      <alignment horizontal="center"/>
    </xf>
    <xf numFmtId="164" fontId="62" fillId="2" borderId="17" xfId="0" applyNumberFormat="1" applyFont="1" applyFill="1" applyBorder="1" applyAlignment="1">
      <alignment horizontal="center"/>
    </xf>
    <xf numFmtId="3" fontId="13" fillId="2" borderId="1" xfId="0" applyNumberFormat="1" applyFont="1" applyFill="1" applyBorder="1" applyAlignment="1">
      <alignment horizontal="center"/>
    </xf>
    <xf numFmtId="178" fontId="62" fillId="2" borderId="1" xfId="0" applyNumberFormat="1" applyFont="1" applyFill="1" applyBorder="1" applyAlignment="1">
      <alignment horizontal="center" wrapText="1"/>
    </xf>
    <xf numFmtId="178" fontId="62" fillId="2" borderId="1" xfId="0" applyNumberFormat="1" applyFont="1" applyFill="1" applyBorder="1" applyAlignment="1">
      <alignment horizontal="center"/>
    </xf>
    <xf numFmtId="176" fontId="62" fillId="2" borderId="1" xfId="0" applyNumberFormat="1" applyFont="1" applyFill="1" applyBorder="1" applyAlignment="1">
      <alignment horizontal="center"/>
    </xf>
    <xf numFmtId="178" fontId="7" fillId="2" borderId="1" xfId="0" applyNumberFormat="1" applyFont="1" applyFill="1" applyBorder="1" applyAlignment="1">
      <alignment horizontal="center"/>
    </xf>
    <xf numFmtId="178" fontId="13" fillId="2" borderId="1" xfId="0" applyNumberFormat="1" applyFont="1" applyFill="1" applyBorder="1" applyAlignment="1">
      <alignment horizontal="center"/>
    </xf>
    <xf numFmtId="183" fontId="62" fillId="2" borderId="1" xfId="0" applyNumberFormat="1" applyFont="1" applyFill="1" applyBorder="1" applyAlignment="1">
      <alignment horizontal="center"/>
    </xf>
    <xf numFmtId="164" fontId="9" fillId="2" borderId="1" xfId="0" applyNumberFormat="1" applyFont="1" applyFill="1" applyBorder="1" applyAlignment="1">
      <alignment horizontal="center" wrapText="1"/>
    </xf>
    <xf numFmtId="0" fontId="61" fillId="2" borderId="1" xfId="0" applyFont="1" applyFill="1" applyBorder="1"/>
    <xf numFmtId="0" fontId="30" fillId="2" borderId="1" xfId="0" applyFont="1" applyFill="1" applyBorder="1"/>
    <xf numFmtId="0" fontId="75" fillId="7" borderId="1" xfId="0" quotePrefix="1" applyFont="1" applyFill="1" applyBorder="1" applyAlignment="1">
      <alignment horizontal="left"/>
    </xf>
    <xf numFmtId="170" fontId="75" fillId="7" borderId="1" xfId="2" applyNumberFormat="1" applyFont="1" applyFill="1" applyBorder="1" applyAlignment="1">
      <alignment horizontal="right"/>
    </xf>
    <xf numFmtId="0" fontId="14" fillId="5" borderId="0" xfId="0" applyFont="1" applyFill="1" applyAlignment="1">
      <alignment horizontal="center"/>
    </xf>
    <xf numFmtId="184" fontId="13" fillId="2" borderId="1" xfId="0" applyNumberFormat="1" applyFont="1" applyFill="1" applyBorder="1" applyAlignment="1" applyProtection="1">
      <alignment horizontal="center"/>
      <protection locked="0"/>
    </xf>
    <xf numFmtId="9" fontId="13" fillId="2" borderId="1" xfId="0" applyNumberFormat="1" applyFont="1" applyFill="1" applyBorder="1" applyAlignment="1" applyProtection="1">
      <alignment horizontal="center"/>
      <protection locked="0"/>
    </xf>
    <xf numFmtId="182" fontId="13" fillId="2" borderId="1" xfId="0" applyNumberFormat="1" applyFont="1" applyFill="1" applyBorder="1" applyAlignment="1" applyProtection="1">
      <alignment horizontal="center"/>
      <protection locked="0"/>
    </xf>
    <xf numFmtId="0" fontId="13" fillId="10" borderId="1" xfId="0" applyFont="1" applyFill="1" applyBorder="1" applyAlignment="1">
      <alignment horizontal="center"/>
    </xf>
    <xf numFmtId="0" fontId="13" fillId="2" borderId="1" xfId="0" applyFont="1" applyFill="1" applyBorder="1" applyAlignment="1">
      <alignment horizontal="center"/>
    </xf>
    <xf numFmtId="0" fontId="93" fillId="5" borderId="0" xfId="0" applyFont="1" applyFill="1"/>
    <xf numFmtId="164" fontId="62" fillId="2" borderId="0" xfId="0" applyNumberFormat="1" applyFont="1" applyFill="1" applyAlignment="1">
      <alignment horizontal="center"/>
    </xf>
    <xf numFmtId="17" fontId="95" fillId="5" borderId="0" xfId="0" applyNumberFormat="1" applyFont="1" applyFill="1" applyAlignment="1">
      <alignment horizontal="right"/>
    </xf>
    <xf numFmtId="2" fontId="95" fillId="5" borderId="0" xfId="0" applyNumberFormat="1" applyFont="1" applyFill="1" applyAlignment="1">
      <alignment horizontal="center"/>
    </xf>
  </cellXfs>
  <cellStyles count="3">
    <cellStyle name="Komma" xfId="1" builtinId="3"/>
    <cellStyle name="Normal" xfId="0" builtinId="0"/>
    <cellStyle name="Procent" xfId="2" builtinId="5"/>
  </cellStyles>
  <dxfs count="0"/>
  <tableStyles count="0" defaultTableStyle="TableStyleMedium2" defaultPivotStyle="PivotStyleLight16"/>
  <colors>
    <mruColors>
      <color rgb="FF0048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da-DK" sz="1000"/>
              <a:t>Fossil CO₂ Emissions in tons Per Capita (black) and Free Level of Emissions (green)</a:t>
            </a:r>
          </a:p>
        </c:rich>
      </c:tx>
      <c:layout>
        <c:manualLayout>
          <c:xMode val="edge"/>
          <c:yMode val="edge"/>
          <c:x val="0.11275647842791821"/>
          <c:y val="5.0125313283208017E-3"/>
        </c:manualLayout>
      </c:layout>
      <c:overlay val="0"/>
      <c:spPr>
        <a:noFill/>
        <a:ln>
          <a:noFill/>
        </a:ln>
        <a:effectLst/>
      </c:spPr>
      <c:txPr>
        <a:bodyPr rot="0" spcFirstLastPara="1" vertOverflow="ellipsis" vert="horz" wrap="square" anchor="ctr" anchorCtr="1"/>
        <a:lstStyle/>
        <a:p>
          <a:pPr>
            <a:defRPr sz="10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da-DK"/>
        </a:p>
      </c:txPr>
    </c:title>
    <c:autoTitleDeleted val="0"/>
    <c:plotArea>
      <c:layout>
        <c:manualLayout>
          <c:layoutTarget val="inner"/>
          <c:xMode val="edge"/>
          <c:yMode val="edge"/>
          <c:x val="6.8882992627285852E-2"/>
          <c:y val="0.10715294479403464"/>
          <c:w val="0.89808381046502883"/>
          <c:h val="0.67759122214986289"/>
        </c:manualLayout>
      </c:layout>
      <c:lineChart>
        <c:grouping val="standard"/>
        <c:varyColors val="0"/>
        <c:ser>
          <c:idx val="0"/>
          <c:order val="0"/>
          <c:tx>
            <c:strRef>
              <c:f>Calculation!$R$23</c:f>
              <c:strCache>
                <c:ptCount val="1"/>
                <c:pt idx="0">
                  <c:v>Emissions average (baseline) 1990-1999</c:v>
                </c:pt>
              </c:strCache>
            </c:strRef>
          </c:tx>
          <c:spPr>
            <a:ln w="114300" cap="rnd">
              <a:solidFill>
                <a:srgbClr val="FF0000">
                  <a:alpha val="23000"/>
                </a:srgbClr>
              </a:solidFill>
              <a:round/>
            </a:ln>
            <a:effectLst>
              <a:outerShdw blurRad="57150" dist="19050" dir="5400000" algn="ctr" rotWithShape="0">
                <a:srgbClr val="000000">
                  <a:alpha val="63000"/>
                </a:srgbClr>
              </a:outerShdw>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9D-D548-4742-A9DE-DC07D6F14658}"/>
                </c:ext>
              </c:extLst>
            </c:dLbl>
            <c:dLbl>
              <c:idx val="1"/>
              <c:delete val="1"/>
              <c:extLst>
                <c:ext xmlns:c15="http://schemas.microsoft.com/office/drawing/2012/chart" uri="{CE6537A1-D6FC-4f65-9D91-7224C49458BB}"/>
                <c:ext xmlns:c16="http://schemas.microsoft.com/office/drawing/2014/chart" uri="{C3380CC4-5D6E-409C-BE32-E72D297353CC}">
                  <c16:uniqueId val="{0000009E-D548-4742-A9DE-DC07D6F14658}"/>
                </c:ext>
              </c:extLst>
            </c:dLbl>
            <c:dLbl>
              <c:idx val="2"/>
              <c:delete val="1"/>
              <c:extLst>
                <c:ext xmlns:c15="http://schemas.microsoft.com/office/drawing/2012/chart" uri="{CE6537A1-D6FC-4f65-9D91-7224C49458BB}"/>
                <c:ext xmlns:c16="http://schemas.microsoft.com/office/drawing/2014/chart" uri="{C3380CC4-5D6E-409C-BE32-E72D297353CC}">
                  <c16:uniqueId val="{0000009F-D548-4742-A9DE-DC07D6F14658}"/>
                </c:ext>
              </c:extLst>
            </c:dLbl>
            <c:dLbl>
              <c:idx val="3"/>
              <c:delete val="1"/>
              <c:extLst>
                <c:ext xmlns:c15="http://schemas.microsoft.com/office/drawing/2012/chart" uri="{CE6537A1-D6FC-4f65-9D91-7224C49458BB}"/>
                <c:ext xmlns:c16="http://schemas.microsoft.com/office/drawing/2014/chart" uri="{C3380CC4-5D6E-409C-BE32-E72D297353CC}">
                  <c16:uniqueId val="{000000A0-D548-4742-A9DE-DC07D6F14658}"/>
                </c:ext>
              </c:extLst>
            </c:dLbl>
            <c:dLbl>
              <c:idx val="4"/>
              <c:delete val="1"/>
              <c:extLst>
                <c:ext xmlns:c15="http://schemas.microsoft.com/office/drawing/2012/chart" uri="{CE6537A1-D6FC-4f65-9D91-7224C49458BB}"/>
                <c:ext xmlns:c16="http://schemas.microsoft.com/office/drawing/2014/chart" uri="{C3380CC4-5D6E-409C-BE32-E72D297353CC}">
                  <c16:uniqueId val="{000000A1-D548-4742-A9DE-DC07D6F14658}"/>
                </c:ext>
              </c:extLst>
            </c:dLbl>
            <c:dLbl>
              <c:idx val="5"/>
              <c:delete val="1"/>
              <c:extLst>
                <c:ext xmlns:c15="http://schemas.microsoft.com/office/drawing/2012/chart" uri="{CE6537A1-D6FC-4f65-9D91-7224C49458BB}"/>
                <c:ext xmlns:c16="http://schemas.microsoft.com/office/drawing/2014/chart" uri="{C3380CC4-5D6E-409C-BE32-E72D297353CC}">
                  <c16:uniqueId val="{000000A2-D548-4742-A9DE-DC07D6F14658}"/>
                </c:ext>
              </c:extLst>
            </c:dLbl>
            <c:dLbl>
              <c:idx val="6"/>
              <c:delete val="1"/>
              <c:extLst>
                <c:ext xmlns:c15="http://schemas.microsoft.com/office/drawing/2012/chart" uri="{CE6537A1-D6FC-4f65-9D91-7224C49458BB}"/>
                <c:ext xmlns:c16="http://schemas.microsoft.com/office/drawing/2014/chart" uri="{C3380CC4-5D6E-409C-BE32-E72D297353CC}">
                  <c16:uniqueId val="{000000A3-D548-4742-A9DE-DC07D6F14658}"/>
                </c:ext>
              </c:extLst>
            </c:dLbl>
            <c:dLbl>
              <c:idx val="7"/>
              <c:delete val="1"/>
              <c:extLst>
                <c:ext xmlns:c15="http://schemas.microsoft.com/office/drawing/2012/chart" uri="{CE6537A1-D6FC-4f65-9D91-7224C49458BB}"/>
                <c:ext xmlns:c16="http://schemas.microsoft.com/office/drawing/2014/chart" uri="{C3380CC4-5D6E-409C-BE32-E72D297353CC}">
                  <c16:uniqueId val="{000000A4-D548-4742-A9DE-DC07D6F14658}"/>
                </c:ext>
              </c:extLst>
            </c:dLbl>
            <c:dLbl>
              <c:idx val="8"/>
              <c:delete val="1"/>
              <c:extLst>
                <c:ext xmlns:c15="http://schemas.microsoft.com/office/drawing/2012/chart" uri="{CE6537A1-D6FC-4f65-9D91-7224C49458BB}"/>
                <c:ext xmlns:c16="http://schemas.microsoft.com/office/drawing/2014/chart" uri="{C3380CC4-5D6E-409C-BE32-E72D297353CC}">
                  <c16:uniqueId val="{000000A5-D548-4742-A9DE-DC07D6F14658}"/>
                </c:ext>
              </c:extLst>
            </c:dLbl>
            <c:dLbl>
              <c:idx val="9"/>
              <c:delete val="1"/>
              <c:extLst>
                <c:ext xmlns:c15="http://schemas.microsoft.com/office/drawing/2012/chart" uri="{CE6537A1-D6FC-4f65-9D91-7224C49458BB}"/>
                <c:ext xmlns:c16="http://schemas.microsoft.com/office/drawing/2014/chart" uri="{C3380CC4-5D6E-409C-BE32-E72D297353CC}">
                  <c16:uniqueId val="{000000A6-D548-4742-A9DE-DC07D6F14658}"/>
                </c:ext>
              </c:extLst>
            </c:dLbl>
            <c:dLbl>
              <c:idx val="10"/>
              <c:delete val="1"/>
              <c:extLst>
                <c:ext xmlns:c15="http://schemas.microsoft.com/office/drawing/2012/chart" uri="{CE6537A1-D6FC-4f65-9D91-7224C49458BB}"/>
                <c:ext xmlns:c16="http://schemas.microsoft.com/office/drawing/2014/chart" uri="{C3380CC4-5D6E-409C-BE32-E72D297353CC}">
                  <c16:uniqueId val="{000000A7-D548-4742-A9DE-DC07D6F14658}"/>
                </c:ext>
              </c:extLst>
            </c:dLbl>
            <c:dLbl>
              <c:idx val="11"/>
              <c:delete val="1"/>
              <c:extLst>
                <c:ext xmlns:c15="http://schemas.microsoft.com/office/drawing/2012/chart" uri="{CE6537A1-D6FC-4f65-9D91-7224C49458BB}"/>
                <c:ext xmlns:c16="http://schemas.microsoft.com/office/drawing/2014/chart" uri="{C3380CC4-5D6E-409C-BE32-E72D297353CC}">
                  <c16:uniqueId val="{000000A8-D548-4742-A9DE-DC07D6F14658}"/>
                </c:ext>
              </c:extLst>
            </c:dLbl>
            <c:dLbl>
              <c:idx val="12"/>
              <c:delete val="1"/>
              <c:extLst>
                <c:ext xmlns:c15="http://schemas.microsoft.com/office/drawing/2012/chart" uri="{CE6537A1-D6FC-4f65-9D91-7224C49458BB}"/>
                <c:ext xmlns:c16="http://schemas.microsoft.com/office/drawing/2014/chart" uri="{C3380CC4-5D6E-409C-BE32-E72D297353CC}">
                  <c16:uniqueId val="{000000A9-D548-4742-A9DE-DC07D6F14658}"/>
                </c:ext>
              </c:extLst>
            </c:dLbl>
            <c:dLbl>
              <c:idx val="13"/>
              <c:delete val="1"/>
              <c:extLst>
                <c:ext xmlns:c15="http://schemas.microsoft.com/office/drawing/2012/chart" uri="{CE6537A1-D6FC-4f65-9D91-7224C49458BB}"/>
                <c:ext xmlns:c16="http://schemas.microsoft.com/office/drawing/2014/chart" uri="{C3380CC4-5D6E-409C-BE32-E72D297353CC}">
                  <c16:uniqueId val="{000000AA-D548-4742-A9DE-DC07D6F14658}"/>
                </c:ext>
              </c:extLst>
            </c:dLbl>
            <c:dLbl>
              <c:idx val="14"/>
              <c:delete val="1"/>
              <c:extLst>
                <c:ext xmlns:c15="http://schemas.microsoft.com/office/drawing/2012/chart" uri="{CE6537A1-D6FC-4f65-9D91-7224C49458BB}"/>
                <c:ext xmlns:c16="http://schemas.microsoft.com/office/drawing/2014/chart" uri="{C3380CC4-5D6E-409C-BE32-E72D297353CC}">
                  <c16:uniqueId val="{000000AB-D548-4742-A9DE-DC07D6F14658}"/>
                </c:ext>
              </c:extLst>
            </c:dLbl>
            <c:dLbl>
              <c:idx val="15"/>
              <c:delete val="1"/>
              <c:extLst>
                <c:ext xmlns:c15="http://schemas.microsoft.com/office/drawing/2012/chart" uri="{CE6537A1-D6FC-4f65-9D91-7224C49458BB}"/>
                <c:ext xmlns:c16="http://schemas.microsoft.com/office/drawing/2014/chart" uri="{C3380CC4-5D6E-409C-BE32-E72D297353CC}">
                  <c16:uniqueId val="{0000009C-D548-4742-A9DE-DC07D6F14658}"/>
                </c:ext>
              </c:extLst>
            </c:dLbl>
            <c:dLbl>
              <c:idx val="16"/>
              <c:delete val="1"/>
              <c:extLst>
                <c:ext xmlns:c15="http://schemas.microsoft.com/office/drawing/2012/chart" uri="{CE6537A1-D6FC-4f65-9D91-7224C49458BB}"/>
                <c:ext xmlns:c16="http://schemas.microsoft.com/office/drawing/2014/chart" uri="{C3380CC4-5D6E-409C-BE32-E72D297353CC}">
                  <c16:uniqueId val="{000000AC-D548-4742-A9DE-DC07D6F14658}"/>
                </c:ext>
              </c:extLst>
            </c:dLbl>
            <c:dLbl>
              <c:idx val="17"/>
              <c:delete val="1"/>
              <c:extLst>
                <c:ext xmlns:c15="http://schemas.microsoft.com/office/drawing/2012/chart" uri="{CE6537A1-D6FC-4f65-9D91-7224C49458BB}"/>
                <c:ext xmlns:c16="http://schemas.microsoft.com/office/drawing/2014/chart" uri="{C3380CC4-5D6E-409C-BE32-E72D297353CC}">
                  <c16:uniqueId val="{000000AD-D548-4742-A9DE-DC07D6F14658}"/>
                </c:ext>
              </c:extLst>
            </c:dLbl>
            <c:dLbl>
              <c:idx val="18"/>
              <c:delete val="1"/>
              <c:extLst>
                <c:ext xmlns:c15="http://schemas.microsoft.com/office/drawing/2012/chart" uri="{CE6537A1-D6FC-4f65-9D91-7224C49458BB}"/>
                <c:ext xmlns:c16="http://schemas.microsoft.com/office/drawing/2014/chart" uri="{C3380CC4-5D6E-409C-BE32-E72D297353CC}">
                  <c16:uniqueId val="{000000AE-D548-4742-A9DE-DC07D6F14658}"/>
                </c:ext>
              </c:extLst>
            </c:dLbl>
            <c:dLbl>
              <c:idx val="19"/>
              <c:delete val="1"/>
              <c:extLst>
                <c:ext xmlns:c15="http://schemas.microsoft.com/office/drawing/2012/chart" uri="{CE6537A1-D6FC-4f65-9D91-7224C49458BB}"/>
                <c:ext xmlns:c16="http://schemas.microsoft.com/office/drawing/2014/chart" uri="{C3380CC4-5D6E-409C-BE32-E72D297353CC}">
                  <c16:uniqueId val="{000000AF-D548-4742-A9DE-DC07D6F14658}"/>
                </c:ext>
              </c:extLst>
            </c:dLbl>
            <c:dLbl>
              <c:idx val="20"/>
              <c:delete val="1"/>
              <c:extLst>
                <c:ext xmlns:c15="http://schemas.microsoft.com/office/drawing/2012/chart" uri="{CE6537A1-D6FC-4f65-9D91-7224C49458BB}"/>
                <c:ext xmlns:c16="http://schemas.microsoft.com/office/drawing/2014/chart" uri="{C3380CC4-5D6E-409C-BE32-E72D297353CC}">
                  <c16:uniqueId val="{000000B0-D548-4742-A9DE-DC07D6F14658}"/>
                </c:ext>
              </c:extLst>
            </c:dLbl>
            <c:dLbl>
              <c:idx val="21"/>
              <c:delete val="1"/>
              <c:extLst>
                <c:ext xmlns:c15="http://schemas.microsoft.com/office/drawing/2012/chart" uri="{CE6537A1-D6FC-4f65-9D91-7224C49458BB}"/>
                <c:ext xmlns:c16="http://schemas.microsoft.com/office/drawing/2014/chart" uri="{C3380CC4-5D6E-409C-BE32-E72D297353CC}">
                  <c16:uniqueId val="{0000002E-B28C-486B-BA1F-D344FB8F0DAF}"/>
                </c:ext>
              </c:extLst>
            </c:dLbl>
            <c:dLbl>
              <c:idx val="22"/>
              <c:delete val="1"/>
              <c:extLst>
                <c:ext xmlns:c15="http://schemas.microsoft.com/office/drawing/2012/chart" uri="{CE6537A1-D6FC-4f65-9D91-7224C49458BB}"/>
                <c:ext xmlns:c16="http://schemas.microsoft.com/office/drawing/2014/chart" uri="{C3380CC4-5D6E-409C-BE32-E72D297353CC}">
                  <c16:uniqueId val="{0000002F-B28C-486B-BA1F-D344FB8F0DAF}"/>
                </c:ext>
              </c:extLst>
            </c:dLbl>
            <c:dLbl>
              <c:idx val="23"/>
              <c:delete val="1"/>
              <c:extLst>
                <c:ext xmlns:c15="http://schemas.microsoft.com/office/drawing/2012/chart" uri="{CE6537A1-D6FC-4f65-9D91-7224C49458BB}"/>
                <c:ext xmlns:c16="http://schemas.microsoft.com/office/drawing/2014/chart" uri="{C3380CC4-5D6E-409C-BE32-E72D297353CC}">
                  <c16:uniqueId val="{00000030-B28C-486B-BA1F-D344FB8F0DAF}"/>
                </c:ext>
              </c:extLst>
            </c:dLbl>
            <c:dLbl>
              <c:idx val="24"/>
              <c:delete val="1"/>
              <c:extLst>
                <c:ext xmlns:c15="http://schemas.microsoft.com/office/drawing/2012/chart" uri="{CE6537A1-D6FC-4f65-9D91-7224C49458BB}"/>
                <c:ext xmlns:c16="http://schemas.microsoft.com/office/drawing/2014/chart" uri="{C3380CC4-5D6E-409C-BE32-E72D297353CC}">
                  <c16:uniqueId val="{00000031-B28C-486B-BA1F-D344FB8F0DAF}"/>
                </c:ext>
              </c:extLst>
            </c:dLbl>
            <c:dLbl>
              <c:idx val="25"/>
              <c:delete val="1"/>
              <c:extLst>
                <c:ext xmlns:c15="http://schemas.microsoft.com/office/drawing/2012/chart" uri="{CE6537A1-D6FC-4f65-9D91-7224C49458BB}"/>
                <c:ext xmlns:c16="http://schemas.microsoft.com/office/drawing/2014/chart" uri="{C3380CC4-5D6E-409C-BE32-E72D297353CC}">
                  <c16:uniqueId val="{00000032-B28C-486B-BA1F-D344FB8F0DAF}"/>
                </c:ext>
              </c:extLst>
            </c:dLbl>
            <c:dLbl>
              <c:idx val="26"/>
              <c:delete val="1"/>
              <c:extLst>
                <c:ext xmlns:c15="http://schemas.microsoft.com/office/drawing/2012/chart" uri="{CE6537A1-D6FC-4f65-9D91-7224C49458BB}"/>
                <c:ext xmlns:c16="http://schemas.microsoft.com/office/drawing/2014/chart" uri="{C3380CC4-5D6E-409C-BE32-E72D297353CC}">
                  <c16:uniqueId val="{00000033-B28C-486B-BA1F-D344FB8F0DAF}"/>
                </c:ext>
              </c:extLst>
            </c:dLbl>
            <c:dLbl>
              <c:idx val="27"/>
              <c:delete val="1"/>
              <c:extLst>
                <c:ext xmlns:c15="http://schemas.microsoft.com/office/drawing/2012/chart" uri="{CE6537A1-D6FC-4f65-9D91-7224C49458BB}"/>
                <c:ext xmlns:c16="http://schemas.microsoft.com/office/drawing/2014/chart" uri="{C3380CC4-5D6E-409C-BE32-E72D297353CC}">
                  <c16:uniqueId val="{00000034-B28C-486B-BA1F-D344FB8F0DAF}"/>
                </c:ext>
              </c:extLst>
            </c:dLbl>
            <c:dLbl>
              <c:idx val="28"/>
              <c:delete val="1"/>
              <c:extLst>
                <c:ext xmlns:c15="http://schemas.microsoft.com/office/drawing/2012/chart" uri="{CE6537A1-D6FC-4f65-9D91-7224C49458BB}"/>
                <c:ext xmlns:c16="http://schemas.microsoft.com/office/drawing/2014/chart" uri="{C3380CC4-5D6E-409C-BE32-E72D297353CC}">
                  <c16:uniqueId val="{00000035-B28C-486B-BA1F-D344FB8F0DAF}"/>
                </c:ext>
              </c:extLst>
            </c:dLbl>
            <c:dLbl>
              <c:idx val="29"/>
              <c:delete val="1"/>
              <c:extLst>
                <c:ext xmlns:c15="http://schemas.microsoft.com/office/drawing/2012/chart" uri="{CE6537A1-D6FC-4f65-9D91-7224C49458BB}"/>
                <c:ext xmlns:c16="http://schemas.microsoft.com/office/drawing/2014/chart" uri="{C3380CC4-5D6E-409C-BE32-E72D297353CC}">
                  <c16:uniqueId val="{00000036-B28C-486B-BA1F-D344FB8F0DAF}"/>
                </c:ext>
              </c:extLst>
            </c:dLbl>
            <c:dLbl>
              <c:idx val="30"/>
              <c:delete val="1"/>
              <c:extLst>
                <c:ext xmlns:c15="http://schemas.microsoft.com/office/drawing/2012/chart" uri="{CE6537A1-D6FC-4f65-9D91-7224C49458BB}"/>
                <c:ext xmlns:c16="http://schemas.microsoft.com/office/drawing/2014/chart" uri="{C3380CC4-5D6E-409C-BE32-E72D297353CC}">
                  <c16:uniqueId val="{00000037-B28C-486B-BA1F-D344FB8F0DAF}"/>
                </c:ext>
              </c:extLst>
            </c:dLbl>
            <c:dLbl>
              <c:idx val="31"/>
              <c:delete val="1"/>
              <c:extLst>
                <c:ext xmlns:c15="http://schemas.microsoft.com/office/drawing/2012/chart" uri="{CE6537A1-D6FC-4f65-9D91-7224C49458BB}"/>
                <c:ext xmlns:c16="http://schemas.microsoft.com/office/drawing/2014/chart" uri="{C3380CC4-5D6E-409C-BE32-E72D297353CC}">
                  <c16:uniqueId val="{00000038-B28C-486B-BA1F-D344FB8F0DAF}"/>
                </c:ext>
              </c:extLst>
            </c:dLbl>
            <c:dLbl>
              <c:idx val="32"/>
              <c:delete val="1"/>
              <c:extLst>
                <c:ext xmlns:c15="http://schemas.microsoft.com/office/drawing/2012/chart" uri="{CE6537A1-D6FC-4f65-9D91-7224C49458BB}"/>
                <c:ext xmlns:c16="http://schemas.microsoft.com/office/drawing/2014/chart" uri="{C3380CC4-5D6E-409C-BE32-E72D297353CC}">
                  <c16:uniqueId val="{00000039-B28C-486B-BA1F-D344FB8F0DAF}"/>
                </c:ext>
              </c:extLst>
            </c:dLbl>
            <c:dLbl>
              <c:idx val="33"/>
              <c:delete val="1"/>
              <c:extLst>
                <c:ext xmlns:c15="http://schemas.microsoft.com/office/drawing/2012/chart" uri="{CE6537A1-D6FC-4f65-9D91-7224C49458BB}"/>
                <c:ext xmlns:c16="http://schemas.microsoft.com/office/drawing/2014/chart" uri="{C3380CC4-5D6E-409C-BE32-E72D297353CC}">
                  <c16:uniqueId val="{0000003A-B28C-486B-BA1F-D344FB8F0DAF}"/>
                </c:ext>
              </c:extLst>
            </c:dLbl>
            <c:dLbl>
              <c:idx val="34"/>
              <c:delete val="1"/>
              <c:extLst>
                <c:ext xmlns:c15="http://schemas.microsoft.com/office/drawing/2012/chart" uri="{CE6537A1-D6FC-4f65-9D91-7224C49458BB}"/>
                <c:ext xmlns:c16="http://schemas.microsoft.com/office/drawing/2014/chart" uri="{C3380CC4-5D6E-409C-BE32-E72D297353CC}">
                  <c16:uniqueId val="{0000003B-B28C-486B-BA1F-D344FB8F0DAF}"/>
                </c:ext>
              </c:extLst>
            </c:dLbl>
            <c:dLbl>
              <c:idx val="35"/>
              <c:delete val="1"/>
              <c:extLst>
                <c:ext xmlns:c15="http://schemas.microsoft.com/office/drawing/2012/chart" uri="{CE6537A1-D6FC-4f65-9D91-7224C49458BB}"/>
                <c:ext xmlns:c16="http://schemas.microsoft.com/office/drawing/2014/chart" uri="{C3380CC4-5D6E-409C-BE32-E72D297353CC}">
                  <c16:uniqueId val="{0000003C-B28C-486B-BA1F-D344FB8F0DAF}"/>
                </c:ext>
              </c:extLst>
            </c:dLbl>
            <c:dLbl>
              <c:idx val="36"/>
              <c:delete val="1"/>
              <c:extLst>
                <c:ext xmlns:c15="http://schemas.microsoft.com/office/drawing/2012/chart" uri="{CE6537A1-D6FC-4f65-9D91-7224C49458BB}"/>
                <c:ext xmlns:c16="http://schemas.microsoft.com/office/drawing/2014/chart" uri="{C3380CC4-5D6E-409C-BE32-E72D297353CC}">
                  <c16:uniqueId val="{0000003D-B28C-486B-BA1F-D344FB8F0DAF}"/>
                </c:ext>
              </c:extLst>
            </c:dLbl>
            <c:dLbl>
              <c:idx val="37"/>
              <c:delete val="1"/>
              <c:extLst>
                <c:ext xmlns:c15="http://schemas.microsoft.com/office/drawing/2012/chart" uri="{CE6537A1-D6FC-4f65-9D91-7224C49458BB}"/>
                <c:ext xmlns:c16="http://schemas.microsoft.com/office/drawing/2014/chart" uri="{C3380CC4-5D6E-409C-BE32-E72D297353CC}">
                  <c16:uniqueId val="{0000003E-B28C-486B-BA1F-D344FB8F0DAF}"/>
                </c:ext>
              </c:extLst>
            </c:dLbl>
            <c:dLbl>
              <c:idx val="38"/>
              <c:delete val="1"/>
              <c:extLst>
                <c:ext xmlns:c15="http://schemas.microsoft.com/office/drawing/2012/chart" uri="{CE6537A1-D6FC-4f65-9D91-7224C49458BB}"/>
                <c:ext xmlns:c16="http://schemas.microsoft.com/office/drawing/2014/chart" uri="{C3380CC4-5D6E-409C-BE32-E72D297353CC}">
                  <c16:uniqueId val="{0000003F-B28C-486B-BA1F-D344FB8F0DAF}"/>
                </c:ext>
              </c:extLst>
            </c:dLbl>
            <c:dLbl>
              <c:idx val="39"/>
              <c:delete val="1"/>
              <c:extLst>
                <c:ext xmlns:c15="http://schemas.microsoft.com/office/drawing/2012/chart" uri="{CE6537A1-D6FC-4f65-9D91-7224C49458BB}"/>
                <c:ext xmlns:c16="http://schemas.microsoft.com/office/drawing/2014/chart" uri="{C3380CC4-5D6E-409C-BE32-E72D297353CC}">
                  <c16:uniqueId val="{00000040-B28C-486B-BA1F-D344FB8F0DAF}"/>
                </c:ext>
              </c:extLst>
            </c:dLbl>
            <c:dLbl>
              <c:idx val="40"/>
              <c:delete val="1"/>
              <c:extLst>
                <c:ext xmlns:c15="http://schemas.microsoft.com/office/drawing/2012/chart" uri="{CE6537A1-D6FC-4f65-9D91-7224C49458BB}"/>
                <c:ext xmlns:c16="http://schemas.microsoft.com/office/drawing/2014/chart" uri="{C3380CC4-5D6E-409C-BE32-E72D297353CC}">
                  <c16:uniqueId val="{00000041-B28C-486B-BA1F-D344FB8F0DAF}"/>
                </c:ext>
              </c:extLst>
            </c:dLbl>
            <c:dLbl>
              <c:idx val="41"/>
              <c:delete val="1"/>
              <c:extLst>
                <c:ext xmlns:c15="http://schemas.microsoft.com/office/drawing/2012/chart" uri="{CE6537A1-D6FC-4f65-9D91-7224C49458BB}"/>
                <c:ext xmlns:c16="http://schemas.microsoft.com/office/drawing/2014/chart" uri="{C3380CC4-5D6E-409C-BE32-E72D297353CC}">
                  <c16:uniqueId val="{00000042-B28C-486B-BA1F-D344FB8F0DAF}"/>
                </c:ext>
              </c:extLst>
            </c:dLbl>
            <c:dLbl>
              <c:idx val="42"/>
              <c:layout>
                <c:manualLayout>
                  <c:x val="-5.148186394733445E-2"/>
                  <c:y val="-2.5058709766542109E-3"/>
                </c:manualLayout>
              </c:layout>
              <c:tx>
                <c:rich>
                  <a:bodyPr rot="0" spcFirstLastPara="1" vertOverflow="ellipsis" vert="horz" wrap="square" anchor="ctr" anchorCtr="1"/>
                  <a:lstStyle/>
                  <a:p>
                    <a:pPr>
                      <a:defRPr sz="1000" b="0" i="0" u="none" strike="noStrike" kern="1200" baseline="0">
                        <a:solidFill>
                          <a:schemeClr val="accent2">
                            <a:lumMod val="40000"/>
                            <a:lumOff val="60000"/>
                          </a:schemeClr>
                        </a:solidFill>
                        <a:latin typeface="+mn-lt"/>
                        <a:ea typeface="+mn-ea"/>
                        <a:cs typeface="+mn-cs"/>
                      </a:defRPr>
                    </a:pPr>
                    <a:fld id="{37A26EEE-9B42-43FB-95B7-09201630BD20}" type="SERIESNAME">
                      <a:rPr lang="en-US" sz="1000">
                        <a:solidFill>
                          <a:schemeClr val="accent2">
                            <a:lumMod val="40000"/>
                            <a:lumOff val="60000"/>
                          </a:schemeClr>
                        </a:solidFill>
                      </a:rPr>
                      <a:pPr>
                        <a:defRPr sz="1000">
                          <a:solidFill>
                            <a:schemeClr val="accent2">
                              <a:lumMod val="40000"/>
                              <a:lumOff val="60000"/>
                            </a:schemeClr>
                          </a:solidFill>
                        </a:defRPr>
                      </a:pPr>
                      <a:t>[SERIENAVN]</a:t>
                    </a:fld>
                    <a:r>
                      <a:rPr lang="en-US" sz="1000">
                        <a:solidFill>
                          <a:schemeClr val="accent2">
                            <a:lumMod val="40000"/>
                            <a:lumOff val="60000"/>
                          </a:schemeClr>
                        </a:solidFill>
                      </a:rPr>
                      <a:t>; </a:t>
                    </a:r>
                    <a:fld id="{85390149-C197-4D89-ACF8-A44E1A73115A}" type="VALUE">
                      <a:rPr lang="en-US" sz="1000">
                        <a:solidFill>
                          <a:schemeClr val="accent2">
                            <a:lumMod val="40000"/>
                            <a:lumOff val="60000"/>
                          </a:schemeClr>
                        </a:solidFill>
                      </a:rPr>
                      <a:pPr>
                        <a:defRPr sz="1000">
                          <a:solidFill>
                            <a:schemeClr val="accent2">
                              <a:lumMod val="40000"/>
                              <a:lumOff val="60000"/>
                            </a:schemeClr>
                          </a:solidFill>
                        </a:defRPr>
                      </a:pPr>
                      <a:t>[VÆRDI]</a:t>
                    </a:fld>
                    <a:r>
                      <a:rPr lang="en-US" sz="1000">
                        <a:solidFill>
                          <a:schemeClr val="accent2">
                            <a:lumMod val="40000"/>
                            <a:lumOff val="60000"/>
                          </a:schemeClr>
                        </a:solidFill>
                      </a:rPr>
                      <a:t> </a:t>
                    </a:r>
                  </a:p>
                </c:rich>
              </c:tx>
              <c:spPr>
                <a:noFill/>
                <a:ln>
                  <a:noFill/>
                </a:ln>
                <a:effectLst/>
              </c:spPr>
              <c:txPr>
                <a:bodyPr rot="0" spcFirstLastPara="1" vertOverflow="ellipsis" vert="horz" wrap="square" anchor="ctr" anchorCtr="1"/>
                <a:lstStyle/>
                <a:p>
                  <a:pPr>
                    <a:defRPr sz="1000" b="0" i="0" u="none" strike="noStrike" kern="1200" baseline="0">
                      <a:solidFill>
                        <a:schemeClr val="accent2">
                          <a:lumMod val="40000"/>
                          <a:lumOff val="60000"/>
                        </a:schemeClr>
                      </a:solidFill>
                      <a:latin typeface="+mn-lt"/>
                      <a:ea typeface="+mn-ea"/>
                      <a:cs typeface="+mn-cs"/>
                    </a:defRPr>
                  </a:pPr>
                  <a:endParaRPr lang="da-DK"/>
                </a:p>
              </c:txPr>
              <c:showLegendKey val="0"/>
              <c:showVal val="1"/>
              <c:showCatName val="0"/>
              <c:showSerName val="1"/>
              <c:showPercent val="0"/>
              <c:showBubbleSize val="0"/>
              <c:extLst>
                <c:ext xmlns:c15="http://schemas.microsoft.com/office/drawing/2012/chart" uri="{CE6537A1-D6FC-4f65-9D91-7224C49458BB}">
                  <c15:layout>
                    <c:manualLayout>
                      <c:w val="0.35966842480297057"/>
                      <c:h val="9.0075187969924808E-2"/>
                    </c:manualLayout>
                  </c15:layout>
                  <c15:dlblFieldTable/>
                  <c15:showDataLabelsRange val="0"/>
                </c:ext>
                <c:ext xmlns:c16="http://schemas.microsoft.com/office/drawing/2014/chart" uri="{C3380CC4-5D6E-409C-BE32-E72D297353CC}">
                  <c16:uniqueId val="{00000043-B28C-486B-BA1F-D344FB8F0DAF}"/>
                </c:ext>
              </c:extLst>
            </c:dLbl>
            <c:dLbl>
              <c:idx val="43"/>
              <c:delete val="1"/>
              <c:extLst>
                <c:ext xmlns:c15="http://schemas.microsoft.com/office/drawing/2012/chart" uri="{CE6537A1-D6FC-4f65-9D91-7224C49458BB}"/>
                <c:ext xmlns:c16="http://schemas.microsoft.com/office/drawing/2014/chart" uri="{C3380CC4-5D6E-409C-BE32-E72D297353CC}">
                  <c16:uniqueId val="{00000044-B28C-486B-BA1F-D344FB8F0DAF}"/>
                </c:ext>
              </c:extLst>
            </c:dLbl>
            <c:dLbl>
              <c:idx val="44"/>
              <c:delete val="1"/>
              <c:extLst>
                <c:ext xmlns:c15="http://schemas.microsoft.com/office/drawing/2012/chart" uri="{CE6537A1-D6FC-4f65-9D91-7224C49458BB}"/>
                <c:ext xmlns:c16="http://schemas.microsoft.com/office/drawing/2014/chart" uri="{C3380CC4-5D6E-409C-BE32-E72D297353CC}">
                  <c16:uniqueId val="{00000045-B28C-486B-BA1F-D344FB8F0DAF}"/>
                </c:ext>
              </c:extLst>
            </c:dLbl>
            <c:dLbl>
              <c:idx val="45"/>
              <c:delete val="1"/>
              <c:extLst>
                <c:ext xmlns:c15="http://schemas.microsoft.com/office/drawing/2012/chart" uri="{CE6537A1-D6FC-4f65-9D91-7224C49458BB}"/>
                <c:ext xmlns:c16="http://schemas.microsoft.com/office/drawing/2014/chart" uri="{C3380CC4-5D6E-409C-BE32-E72D297353CC}">
                  <c16:uniqueId val="{00000046-B28C-486B-BA1F-D344FB8F0DAF}"/>
                </c:ext>
              </c:extLst>
            </c:dLbl>
            <c:dLbl>
              <c:idx val="46"/>
              <c:delete val="1"/>
              <c:extLst>
                <c:ext xmlns:c15="http://schemas.microsoft.com/office/drawing/2012/chart" uri="{CE6537A1-D6FC-4f65-9D91-7224C49458BB}"/>
                <c:ext xmlns:c16="http://schemas.microsoft.com/office/drawing/2014/chart" uri="{C3380CC4-5D6E-409C-BE32-E72D297353CC}">
                  <c16:uniqueId val="{00000047-B28C-486B-BA1F-D344FB8F0DAF}"/>
                </c:ext>
              </c:extLst>
            </c:dLbl>
            <c:dLbl>
              <c:idx val="47"/>
              <c:delete val="1"/>
              <c:extLst>
                <c:ext xmlns:c15="http://schemas.microsoft.com/office/drawing/2012/chart" uri="{CE6537A1-D6FC-4f65-9D91-7224C49458BB}"/>
                <c:ext xmlns:c16="http://schemas.microsoft.com/office/drawing/2014/chart" uri="{C3380CC4-5D6E-409C-BE32-E72D297353CC}">
                  <c16:uniqueId val="{00000048-B28C-486B-BA1F-D344FB8F0DAF}"/>
                </c:ext>
              </c:extLst>
            </c:dLbl>
            <c:dLbl>
              <c:idx val="48"/>
              <c:delete val="1"/>
              <c:extLst>
                <c:ext xmlns:c15="http://schemas.microsoft.com/office/drawing/2012/chart" uri="{CE6537A1-D6FC-4f65-9D91-7224C49458BB}"/>
                <c:ext xmlns:c16="http://schemas.microsoft.com/office/drawing/2014/chart" uri="{C3380CC4-5D6E-409C-BE32-E72D297353CC}">
                  <c16:uniqueId val="{00000049-B28C-486B-BA1F-D344FB8F0DAF}"/>
                </c:ext>
              </c:extLst>
            </c:dLbl>
            <c:dLbl>
              <c:idx val="49"/>
              <c:delete val="1"/>
              <c:extLst>
                <c:ext xmlns:c15="http://schemas.microsoft.com/office/drawing/2012/chart" uri="{CE6537A1-D6FC-4f65-9D91-7224C49458BB}"/>
                <c:ext xmlns:c16="http://schemas.microsoft.com/office/drawing/2014/chart" uri="{C3380CC4-5D6E-409C-BE32-E72D297353CC}">
                  <c16:uniqueId val="{0000004A-B28C-486B-BA1F-D344FB8F0DAF}"/>
                </c:ext>
              </c:extLst>
            </c:dLbl>
            <c:dLbl>
              <c:idx val="50"/>
              <c:delete val="1"/>
              <c:extLst>
                <c:ext xmlns:c15="http://schemas.microsoft.com/office/drawing/2012/chart" uri="{CE6537A1-D6FC-4f65-9D91-7224C49458BB}"/>
                <c:ext xmlns:c16="http://schemas.microsoft.com/office/drawing/2014/chart" uri="{C3380CC4-5D6E-409C-BE32-E72D297353CC}">
                  <c16:uniqueId val="{0000004B-B28C-486B-BA1F-D344FB8F0DAF}"/>
                </c:ext>
              </c:extLst>
            </c:dLbl>
            <c:dLbl>
              <c:idx val="51"/>
              <c:delete val="1"/>
              <c:extLst>
                <c:ext xmlns:c15="http://schemas.microsoft.com/office/drawing/2012/chart" uri="{CE6537A1-D6FC-4f65-9D91-7224C49458BB}"/>
                <c:ext xmlns:c16="http://schemas.microsoft.com/office/drawing/2014/chart" uri="{C3380CC4-5D6E-409C-BE32-E72D297353CC}">
                  <c16:uniqueId val="{0000004C-B28C-486B-BA1F-D344FB8F0DAF}"/>
                </c:ext>
              </c:extLst>
            </c:dLbl>
            <c:dLbl>
              <c:idx val="52"/>
              <c:delete val="1"/>
              <c:extLst>
                <c:ext xmlns:c15="http://schemas.microsoft.com/office/drawing/2012/chart" uri="{CE6537A1-D6FC-4f65-9D91-7224C49458BB}"/>
                <c:ext xmlns:c16="http://schemas.microsoft.com/office/drawing/2014/chart" uri="{C3380CC4-5D6E-409C-BE32-E72D297353CC}">
                  <c16:uniqueId val="{0000004D-B28C-486B-BA1F-D344FB8F0DAF}"/>
                </c:ext>
              </c:extLst>
            </c:dLbl>
            <c:dLbl>
              <c:idx val="53"/>
              <c:delete val="1"/>
              <c:extLst>
                <c:ext xmlns:c15="http://schemas.microsoft.com/office/drawing/2012/chart" uri="{CE6537A1-D6FC-4f65-9D91-7224C49458BB}"/>
                <c:ext xmlns:c16="http://schemas.microsoft.com/office/drawing/2014/chart" uri="{C3380CC4-5D6E-409C-BE32-E72D297353CC}">
                  <c16:uniqueId val="{0000004E-B28C-486B-BA1F-D344FB8F0DAF}"/>
                </c:ext>
              </c:extLst>
            </c:dLbl>
            <c:dLbl>
              <c:idx val="54"/>
              <c:delete val="1"/>
              <c:extLst>
                <c:ext xmlns:c15="http://schemas.microsoft.com/office/drawing/2012/chart" uri="{CE6537A1-D6FC-4f65-9D91-7224C49458BB}"/>
                <c:ext xmlns:c16="http://schemas.microsoft.com/office/drawing/2014/chart" uri="{C3380CC4-5D6E-409C-BE32-E72D297353CC}">
                  <c16:uniqueId val="{0000004F-B28C-486B-BA1F-D344FB8F0DAF}"/>
                </c:ext>
              </c:extLst>
            </c:dLbl>
            <c:dLbl>
              <c:idx val="55"/>
              <c:delete val="1"/>
              <c:extLst>
                <c:ext xmlns:c15="http://schemas.microsoft.com/office/drawing/2012/chart" uri="{CE6537A1-D6FC-4f65-9D91-7224C49458BB}"/>
                <c:ext xmlns:c16="http://schemas.microsoft.com/office/drawing/2014/chart" uri="{C3380CC4-5D6E-409C-BE32-E72D297353CC}">
                  <c16:uniqueId val="{00000050-B28C-486B-BA1F-D344FB8F0DAF}"/>
                </c:ext>
              </c:extLst>
            </c:dLbl>
            <c:dLbl>
              <c:idx val="56"/>
              <c:delete val="1"/>
              <c:extLst>
                <c:ext xmlns:c15="http://schemas.microsoft.com/office/drawing/2012/chart" uri="{CE6537A1-D6FC-4f65-9D91-7224C49458BB}"/>
                <c:ext xmlns:c16="http://schemas.microsoft.com/office/drawing/2014/chart" uri="{C3380CC4-5D6E-409C-BE32-E72D297353CC}">
                  <c16:uniqueId val="{00000051-B28C-486B-BA1F-D344FB8F0DAF}"/>
                </c:ext>
              </c:extLst>
            </c:dLbl>
            <c:dLbl>
              <c:idx val="57"/>
              <c:delete val="1"/>
              <c:extLst>
                <c:ext xmlns:c15="http://schemas.microsoft.com/office/drawing/2012/chart" uri="{CE6537A1-D6FC-4f65-9D91-7224C49458BB}"/>
                <c:ext xmlns:c16="http://schemas.microsoft.com/office/drawing/2014/chart" uri="{C3380CC4-5D6E-409C-BE32-E72D297353CC}">
                  <c16:uniqueId val="{00000052-B28C-486B-BA1F-D344FB8F0DAF}"/>
                </c:ext>
              </c:extLst>
            </c:dLbl>
            <c:dLbl>
              <c:idx val="58"/>
              <c:delete val="1"/>
              <c:extLst>
                <c:ext xmlns:c15="http://schemas.microsoft.com/office/drawing/2012/chart" uri="{CE6537A1-D6FC-4f65-9D91-7224C49458BB}"/>
                <c:ext xmlns:c16="http://schemas.microsoft.com/office/drawing/2014/chart" uri="{C3380CC4-5D6E-409C-BE32-E72D297353CC}">
                  <c16:uniqueId val="{00000053-B28C-486B-BA1F-D344FB8F0DAF}"/>
                </c:ext>
              </c:extLst>
            </c:dLbl>
            <c:dLbl>
              <c:idx val="59"/>
              <c:delete val="1"/>
              <c:extLst>
                <c:ext xmlns:c15="http://schemas.microsoft.com/office/drawing/2012/chart" uri="{CE6537A1-D6FC-4f65-9D91-7224C49458BB}"/>
                <c:ext xmlns:c16="http://schemas.microsoft.com/office/drawing/2014/chart" uri="{C3380CC4-5D6E-409C-BE32-E72D297353CC}">
                  <c16:uniqueId val="{00000054-B28C-486B-BA1F-D344FB8F0DAF}"/>
                </c:ext>
              </c:extLst>
            </c:dLbl>
            <c:dLbl>
              <c:idx val="60"/>
              <c:delete val="1"/>
              <c:extLst>
                <c:ext xmlns:c15="http://schemas.microsoft.com/office/drawing/2012/chart" uri="{CE6537A1-D6FC-4f65-9D91-7224C49458BB}"/>
                <c:ext xmlns:c16="http://schemas.microsoft.com/office/drawing/2014/chart" uri="{C3380CC4-5D6E-409C-BE32-E72D297353CC}">
                  <c16:uniqueId val="{00000055-B28C-486B-BA1F-D344FB8F0DAF}"/>
                </c:ext>
              </c:extLst>
            </c:dLbl>
            <c:dLbl>
              <c:idx val="61"/>
              <c:delete val="1"/>
              <c:extLst>
                <c:ext xmlns:c15="http://schemas.microsoft.com/office/drawing/2012/chart" uri="{CE6537A1-D6FC-4f65-9D91-7224C49458BB}"/>
                <c:ext xmlns:c16="http://schemas.microsoft.com/office/drawing/2014/chart" uri="{C3380CC4-5D6E-409C-BE32-E72D297353CC}">
                  <c16:uniqueId val="{00000056-B28C-486B-BA1F-D344FB8F0DAF}"/>
                </c:ext>
              </c:extLst>
            </c:dLbl>
            <c:dLbl>
              <c:idx val="62"/>
              <c:delete val="1"/>
              <c:extLst>
                <c:ext xmlns:c15="http://schemas.microsoft.com/office/drawing/2012/chart" uri="{CE6537A1-D6FC-4f65-9D91-7224C49458BB}"/>
                <c:ext xmlns:c16="http://schemas.microsoft.com/office/drawing/2014/chart" uri="{C3380CC4-5D6E-409C-BE32-E72D297353CC}">
                  <c16:uniqueId val="{00000057-B28C-486B-BA1F-D344FB8F0DAF}"/>
                </c:ext>
              </c:extLst>
            </c:dLbl>
            <c:dLbl>
              <c:idx val="63"/>
              <c:delete val="1"/>
              <c:extLst>
                <c:ext xmlns:c15="http://schemas.microsoft.com/office/drawing/2012/chart" uri="{CE6537A1-D6FC-4f65-9D91-7224C49458BB}"/>
                <c:ext xmlns:c16="http://schemas.microsoft.com/office/drawing/2014/chart" uri="{C3380CC4-5D6E-409C-BE32-E72D297353CC}">
                  <c16:uniqueId val="{00000058-B28C-486B-BA1F-D344FB8F0DAF}"/>
                </c:ext>
              </c:extLst>
            </c:dLbl>
            <c:dLbl>
              <c:idx val="64"/>
              <c:delete val="1"/>
              <c:extLst>
                <c:ext xmlns:c15="http://schemas.microsoft.com/office/drawing/2012/chart" uri="{CE6537A1-D6FC-4f65-9D91-7224C49458BB}"/>
                <c:ext xmlns:c16="http://schemas.microsoft.com/office/drawing/2014/chart" uri="{C3380CC4-5D6E-409C-BE32-E72D297353CC}">
                  <c16:uniqueId val="{00000059-B28C-486B-BA1F-D344FB8F0DAF}"/>
                </c:ext>
              </c:extLst>
            </c:dLbl>
            <c:dLbl>
              <c:idx val="65"/>
              <c:delete val="1"/>
              <c:extLst>
                <c:ext xmlns:c15="http://schemas.microsoft.com/office/drawing/2012/chart" uri="{CE6537A1-D6FC-4f65-9D91-7224C49458BB}"/>
                <c:ext xmlns:c16="http://schemas.microsoft.com/office/drawing/2014/chart" uri="{C3380CC4-5D6E-409C-BE32-E72D297353CC}">
                  <c16:uniqueId val="{0000005A-B28C-486B-BA1F-D344FB8F0DAF}"/>
                </c:ext>
              </c:extLst>
            </c:dLbl>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da-DK"/>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Calculation!$S$19:$CF$19</c:f>
              <c:numCache>
                <c:formatCode>General</c:formatCode>
                <c:ptCount val="6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numCache>
            </c:numRef>
          </c:cat>
          <c:val>
            <c:numRef>
              <c:f>Calculation!$S$23:$CF$23</c:f>
              <c:numCache>
                <c:formatCode>0.0</c:formatCode>
                <c:ptCount val="66"/>
                <c:pt idx="0">
                  <c:v>16.258888909345099</c:v>
                </c:pt>
                <c:pt idx="1">
                  <c:v>16.258888909345099</c:v>
                </c:pt>
                <c:pt idx="2">
                  <c:v>16.258888909345099</c:v>
                </c:pt>
                <c:pt idx="3">
                  <c:v>16.258888909345099</c:v>
                </c:pt>
                <c:pt idx="4">
                  <c:v>16.258888909345099</c:v>
                </c:pt>
                <c:pt idx="5">
                  <c:v>16.258888909345099</c:v>
                </c:pt>
                <c:pt idx="6">
                  <c:v>16.258888909345099</c:v>
                </c:pt>
                <c:pt idx="7">
                  <c:v>16.258888909345099</c:v>
                </c:pt>
                <c:pt idx="8">
                  <c:v>16.258888909345099</c:v>
                </c:pt>
                <c:pt idx="9">
                  <c:v>16.258888909345099</c:v>
                </c:pt>
                <c:pt idx="10">
                  <c:v>16.258888909345099</c:v>
                </c:pt>
                <c:pt idx="11">
                  <c:v>16.258888909345099</c:v>
                </c:pt>
                <c:pt idx="12">
                  <c:v>16.258888909345099</c:v>
                </c:pt>
                <c:pt idx="13">
                  <c:v>16.258888909345099</c:v>
                </c:pt>
                <c:pt idx="14">
                  <c:v>16.258888909345099</c:v>
                </c:pt>
                <c:pt idx="15">
                  <c:v>16.258888909345099</c:v>
                </c:pt>
                <c:pt idx="16">
                  <c:v>16.258888909345099</c:v>
                </c:pt>
                <c:pt idx="17">
                  <c:v>16.258888909345099</c:v>
                </c:pt>
                <c:pt idx="18">
                  <c:v>16.258888909345099</c:v>
                </c:pt>
                <c:pt idx="19">
                  <c:v>16.258888909345099</c:v>
                </c:pt>
                <c:pt idx="20">
                  <c:v>16.258888909345099</c:v>
                </c:pt>
                <c:pt idx="21">
                  <c:v>16.258888909345099</c:v>
                </c:pt>
                <c:pt idx="22">
                  <c:v>16.258888909345099</c:v>
                </c:pt>
                <c:pt idx="23">
                  <c:v>16.258888909345099</c:v>
                </c:pt>
                <c:pt idx="24">
                  <c:v>16.258888909345099</c:v>
                </c:pt>
                <c:pt idx="25">
                  <c:v>16.258888909345099</c:v>
                </c:pt>
                <c:pt idx="26">
                  <c:v>16.258888909345099</c:v>
                </c:pt>
                <c:pt idx="27">
                  <c:v>16.258888909345099</c:v>
                </c:pt>
                <c:pt idx="28">
                  <c:v>16.258888909345099</c:v>
                </c:pt>
                <c:pt idx="29">
                  <c:v>16.258888909345099</c:v>
                </c:pt>
                <c:pt idx="30">
                  <c:v>16.258888909345099</c:v>
                </c:pt>
                <c:pt idx="31">
                  <c:v>16.258888909345099</c:v>
                </c:pt>
                <c:pt idx="32">
                  <c:v>16.258888909345099</c:v>
                </c:pt>
                <c:pt idx="33">
                  <c:v>16.258888909345099</c:v>
                </c:pt>
                <c:pt idx="34">
                  <c:v>16.258888909345099</c:v>
                </c:pt>
                <c:pt idx="35">
                  <c:v>16.258888909345099</c:v>
                </c:pt>
                <c:pt idx="36">
                  <c:v>16.258888909345099</c:v>
                </c:pt>
                <c:pt idx="37">
                  <c:v>16.258888909345099</c:v>
                </c:pt>
                <c:pt idx="38">
                  <c:v>16.258888909345099</c:v>
                </c:pt>
                <c:pt idx="39">
                  <c:v>16.258888909345099</c:v>
                </c:pt>
                <c:pt idx="40">
                  <c:v>16.258888909345099</c:v>
                </c:pt>
                <c:pt idx="41">
                  <c:v>16.258888909345099</c:v>
                </c:pt>
                <c:pt idx="42">
                  <c:v>16.258888909345099</c:v>
                </c:pt>
                <c:pt idx="43">
                  <c:v>16.258888909345099</c:v>
                </c:pt>
                <c:pt idx="44">
                  <c:v>16.258888909345099</c:v>
                </c:pt>
                <c:pt idx="45">
                  <c:v>16.258888909345099</c:v>
                </c:pt>
                <c:pt idx="46">
                  <c:v>16.258888909345099</c:v>
                </c:pt>
                <c:pt idx="47">
                  <c:v>16.258888909345099</c:v>
                </c:pt>
                <c:pt idx="48">
                  <c:v>16.258888909345099</c:v>
                </c:pt>
                <c:pt idx="49">
                  <c:v>16.258888909345099</c:v>
                </c:pt>
                <c:pt idx="50">
                  <c:v>16.258888909345099</c:v>
                </c:pt>
                <c:pt idx="51">
                  <c:v>16.258888909345099</c:v>
                </c:pt>
                <c:pt idx="52">
                  <c:v>16.258888909345099</c:v>
                </c:pt>
                <c:pt idx="53">
                  <c:v>16.258888909345099</c:v>
                </c:pt>
                <c:pt idx="54">
                  <c:v>16.258888909345099</c:v>
                </c:pt>
                <c:pt idx="55">
                  <c:v>16.258888909345099</c:v>
                </c:pt>
                <c:pt idx="56">
                  <c:v>16.258888909345099</c:v>
                </c:pt>
                <c:pt idx="57">
                  <c:v>16.258888909345099</c:v>
                </c:pt>
                <c:pt idx="58">
                  <c:v>16.258888909345099</c:v>
                </c:pt>
                <c:pt idx="59">
                  <c:v>16.258888909345099</c:v>
                </c:pt>
                <c:pt idx="60">
                  <c:v>16.258888909345099</c:v>
                </c:pt>
                <c:pt idx="61">
                  <c:v>16.258888909345099</c:v>
                </c:pt>
                <c:pt idx="62">
                  <c:v>16.258888909345099</c:v>
                </c:pt>
                <c:pt idx="63">
                  <c:v>16.258888909345099</c:v>
                </c:pt>
                <c:pt idx="64">
                  <c:v>16.258888909345099</c:v>
                </c:pt>
                <c:pt idx="65">
                  <c:v>16.258888909345099</c:v>
                </c:pt>
              </c:numCache>
            </c:numRef>
          </c:val>
          <c:smooth val="1"/>
          <c:extLst>
            <c:ext xmlns:c16="http://schemas.microsoft.com/office/drawing/2014/chart" uri="{C3380CC4-5D6E-409C-BE32-E72D297353CC}">
              <c16:uniqueId val="{000000B1-D548-4742-A9DE-DC07D6F14658}"/>
            </c:ext>
          </c:extLst>
        </c:ser>
        <c:ser>
          <c:idx val="1"/>
          <c:order val="1"/>
          <c:tx>
            <c:strRef>
              <c:f>Calculation!$R$22</c:f>
              <c:strCache>
                <c:ptCount val="1"/>
                <c:pt idx="0">
                  <c:v>World</c:v>
                </c:pt>
              </c:strCache>
            </c:strRef>
          </c:tx>
          <c:spPr>
            <a:ln w="34925" cap="rnd">
              <a:solidFill>
                <a:schemeClr val="bg1">
                  <a:lumMod val="50000"/>
                </a:schemeClr>
              </a:solidFill>
              <a:round/>
            </a:ln>
            <a:effectLst>
              <a:outerShdw blurRad="57150" dist="19050" dir="5400000" algn="ctr" rotWithShape="0">
                <a:srgbClr val="000000">
                  <a:alpha val="63000"/>
                </a:srgbClr>
              </a:outerShdw>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9-D548-4742-A9DE-DC07D6F14658}"/>
                </c:ext>
              </c:extLst>
            </c:dLbl>
            <c:dLbl>
              <c:idx val="1"/>
              <c:delete val="1"/>
              <c:extLst>
                <c:ext xmlns:c15="http://schemas.microsoft.com/office/drawing/2012/chart" uri="{CE6537A1-D6FC-4f65-9D91-7224C49458BB}"/>
                <c:ext xmlns:c16="http://schemas.microsoft.com/office/drawing/2014/chart" uri="{C3380CC4-5D6E-409C-BE32-E72D297353CC}">
                  <c16:uniqueId val="{0000005A-D548-4742-A9DE-DC07D6F14658}"/>
                </c:ext>
              </c:extLst>
            </c:dLbl>
            <c:dLbl>
              <c:idx val="2"/>
              <c:delete val="1"/>
              <c:extLst>
                <c:ext xmlns:c15="http://schemas.microsoft.com/office/drawing/2012/chart" uri="{CE6537A1-D6FC-4f65-9D91-7224C49458BB}"/>
                <c:ext xmlns:c16="http://schemas.microsoft.com/office/drawing/2014/chart" uri="{C3380CC4-5D6E-409C-BE32-E72D297353CC}">
                  <c16:uniqueId val="{0000005B-D548-4742-A9DE-DC07D6F14658}"/>
                </c:ext>
              </c:extLst>
            </c:dLbl>
            <c:dLbl>
              <c:idx val="3"/>
              <c:delete val="1"/>
              <c:extLst>
                <c:ext xmlns:c15="http://schemas.microsoft.com/office/drawing/2012/chart" uri="{CE6537A1-D6FC-4f65-9D91-7224C49458BB}"/>
                <c:ext xmlns:c16="http://schemas.microsoft.com/office/drawing/2014/chart" uri="{C3380CC4-5D6E-409C-BE32-E72D297353CC}">
                  <c16:uniqueId val="{0000005C-D548-4742-A9DE-DC07D6F14658}"/>
                </c:ext>
              </c:extLst>
            </c:dLbl>
            <c:dLbl>
              <c:idx val="4"/>
              <c:delete val="1"/>
              <c:extLst>
                <c:ext xmlns:c15="http://schemas.microsoft.com/office/drawing/2012/chart" uri="{CE6537A1-D6FC-4f65-9D91-7224C49458BB}"/>
                <c:ext xmlns:c16="http://schemas.microsoft.com/office/drawing/2014/chart" uri="{C3380CC4-5D6E-409C-BE32-E72D297353CC}">
                  <c16:uniqueId val="{0000005D-D548-4742-A9DE-DC07D6F14658}"/>
                </c:ext>
              </c:extLst>
            </c:dLbl>
            <c:dLbl>
              <c:idx val="5"/>
              <c:delete val="1"/>
              <c:extLst>
                <c:ext xmlns:c15="http://schemas.microsoft.com/office/drawing/2012/chart" uri="{CE6537A1-D6FC-4f65-9D91-7224C49458BB}"/>
                <c:ext xmlns:c16="http://schemas.microsoft.com/office/drawing/2014/chart" uri="{C3380CC4-5D6E-409C-BE32-E72D297353CC}">
                  <c16:uniqueId val="{0000005E-D548-4742-A9DE-DC07D6F14658}"/>
                </c:ext>
              </c:extLst>
            </c:dLbl>
            <c:dLbl>
              <c:idx val="6"/>
              <c:delete val="1"/>
              <c:extLst>
                <c:ext xmlns:c15="http://schemas.microsoft.com/office/drawing/2012/chart" uri="{CE6537A1-D6FC-4f65-9D91-7224C49458BB}"/>
                <c:ext xmlns:c16="http://schemas.microsoft.com/office/drawing/2014/chart" uri="{C3380CC4-5D6E-409C-BE32-E72D297353CC}">
                  <c16:uniqueId val="{0000005F-D548-4742-A9DE-DC07D6F14658}"/>
                </c:ext>
              </c:extLst>
            </c:dLbl>
            <c:dLbl>
              <c:idx val="7"/>
              <c:delete val="1"/>
              <c:extLst>
                <c:ext xmlns:c15="http://schemas.microsoft.com/office/drawing/2012/chart" uri="{CE6537A1-D6FC-4f65-9D91-7224C49458BB}"/>
                <c:ext xmlns:c16="http://schemas.microsoft.com/office/drawing/2014/chart" uri="{C3380CC4-5D6E-409C-BE32-E72D297353CC}">
                  <c16:uniqueId val="{00000060-D548-4742-A9DE-DC07D6F14658}"/>
                </c:ext>
              </c:extLst>
            </c:dLbl>
            <c:dLbl>
              <c:idx val="8"/>
              <c:delete val="1"/>
              <c:extLst>
                <c:ext xmlns:c15="http://schemas.microsoft.com/office/drawing/2012/chart" uri="{CE6537A1-D6FC-4f65-9D91-7224C49458BB}"/>
                <c:ext xmlns:c16="http://schemas.microsoft.com/office/drawing/2014/chart" uri="{C3380CC4-5D6E-409C-BE32-E72D297353CC}">
                  <c16:uniqueId val="{00000061-D548-4742-A9DE-DC07D6F14658}"/>
                </c:ext>
              </c:extLst>
            </c:dLbl>
            <c:dLbl>
              <c:idx val="9"/>
              <c:delete val="1"/>
              <c:extLst>
                <c:ext xmlns:c15="http://schemas.microsoft.com/office/drawing/2012/chart" uri="{CE6537A1-D6FC-4f65-9D91-7224C49458BB}"/>
                <c:ext xmlns:c16="http://schemas.microsoft.com/office/drawing/2014/chart" uri="{C3380CC4-5D6E-409C-BE32-E72D297353CC}">
                  <c16:uniqueId val="{00000062-D548-4742-A9DE-DC07D6F14658}"/>
                </c:ext>
              </c:extLst>
            </c:dLbl>
            <c:dLbl>
              <c:idx val="10"/>
              <c:delete val="1"/>
              <c:extLst>
                <c:ext xmlns:c15="http://schemas.microsoft.com/office/drawing/2012/chart" uri="{CE6537A1-D6FC-4f65-9D91-7224C49458BB}"/>
                <c:ext xmlns:c16="http://schemas.microsoft.com/office/drawing/2014/chart" uri="{C3380CC4-5D6E-409C-BE32-E72D297353CC}">
                  <c16:uniqueId val="{00000063-D548-4742-A9DE-DC07D6F14658}"/>
                </c:ext>
              </c:extLst>
            </c:dLbl>
            <c:dLbl>
              <c:idx val="11"/>
              <c:delete val="1"/>
              <c:extLst>
                <c:ext xmlns:c15="http://schemas.microsoft.com/office/drawing/2012/chart" uri="{CE6537A1-D6FC-4f65-9D91-7224C49458BB}"/>
                <c:ext xmlns:c16="http://schemas.microsoft.com/office/drawing/2014/chart" uri="{C3380CC4-5D6E-409C-BE32-E72D297353CC}">
                  <c16:uniqueId val="{00000064-D548-4742-A9DE-DC07D6F14658}"/>
                </c:ext>
              </c:extLst>
            </c:dLbl>
            <c:dLbl>
              <c:idx val="12"/>
              <c:delete val="1"/>
              <c:extLst>
                <c:ext xmlns:c15="http://schemas.microsoft.com/office/drawing/2012/chart" uri="{CE6537A1-D6FC-4f65-9D91-7224C49458BB}"/>
                <c:ext xmlns:c16="http://schemas.microsoft.com/office/drawing/2014/chart" uri="{C3380CC4-5D6E-409C-BE32-E72D297353CC}">
                  <c16:uniqueId val="{00000065-D548-4742-A9DE-DC07D6F14658}"/>
                </c:ext>
              </c:extLst>
            </c:dLbl>
            <c:dLbl>
              <c:idx val="13"/>
              <c:delete val="1"/>
              <c:extLst>
                <c:ext xmlns:c15="http://schemas.microsoft.com/office/drawing/2012/chart" uri="{CE6537A1-D6FC-4f65-9D91-7224C49458BB}"/>
                <c:ext xmlns:c16="http://schemas.microsoft.com/office/drawing/2014/chart" uri="{C3380CC4-5D6E-409C-BE32-E72D297353CC}">
                  <c16:uniqueId val="{00000066-D548-4742-A9DE-DC07D6F14658}"/>
                </c:ext>
              </c:extLst>
            </c:dLbl>
            <c:dLbl>
              <c:idx val="14"/>
              <c:delete val="1"/>
              <c:extLst>
                <c:ext xmlns:c15="http://schemas.microsoft.com/office/drawing/2012/chart" uri="{CE6537A1-D6FC-4f65-9D91-7224C49458BB}"/>
                <c:ext xmlns:c16="http://schemas.microsoft.com/office/drawing/2014/chart" uri="{C3380CC4-5D6E-409C-BE32-E72D297353CC}">
                  <c16:uniqueId val="{00000067-D548-4742-A9DE-DC07D6F14658}"/>
                </c:ext>
              </c:extLst>
            </c:dLbl>
            <c:dLbl>
              <c:idx val="15"/>
              <c:delete val="1"/>
              <c:extLst>
                <c:ext xmlns:c15="http://schemas.microsoft.com/office/drawing/2012/chart" uri="{CE6537A1-D6FC-4f65-9D91-7224C49458BB}"/>
                <c:ext xmlns:c16="http://schemas.microsoft.com/office/drawing/2014/chart" uri="{C3380CC4-5D6E-409C-BE32-E72D297353CC}">
                  <c16:uniqueId val="{00000068-D548-4742-A9DE-DC07D6F14658}"/>
                </c:ext>
              </c:extLst>
            </c:dLbl>
            <c:dLbl>
              <c:idx val="16"/>
              <c:layout>
                <c:manualLayout>
                  <c:x val="-5.693429714728282E-2"/>
                  <c:y val="0.1195608786375471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69-D548-4742-A9DE-DC07D6F14658}"/>
                </c:ext>
              </c:extLst>
            </c:dLbl>
            <c:dLbl>
              <c:idx val="17"/>
              <c:delete val="1"/>
              <c:extLst>
                <c:ext xmlns:c15="http://schemas.microsoft.com/office/drawing/2012/chart" uri="{CE6537A1-D6FC-4f65-9D91-7224C49458BB}"/>
                <c:ext xmlns:c16="http://schemas.microsoft.com/office/drawing/2014/chart" uri="{C3380CC4-5D6E-409C-BE32-E72D297353CC}">
                  <c16:uniqueId val="{0000006A-D548-4742-A9DE-DC07D6F14658}"/>
                </c:ext>
              </c:extLst>
            </c:dLbl>
            <c:dLbl>
              <c:idx val="18"/>
              <c:delete val="1"/>
              <c:extLst>
                <c:ext xmlns:c15="http://schemas.microsoft.com/office/drawing/2012/chart" uri="{CE6537A1-D6FC-4f65-9D91-7224C49458BB}"/>
                <c:ext xmlns:c16="http://schemas.microsoft.com/office/drawing/2014/chart" uri="{C3380CC4-5D6E-409C-BE32-E72D297353CC}">
                  <c16:uniqueId val="{0000006B-D548-4742-A9DE-DC07D6F14658}"/>
                </c:ext>
              </c:extLst>
            </c:dLbl>
            <c:dLbl>
              <c:idx val="19"/>
              <c:delete val="1"/>
              <c:extLst>
                <c:ext xmlns:c15="http://schemas.microsoft.com/office/drawing/2012/chart" uri="{CE6537A1-D6FC-4f65-9D91-7224C49458BB}"/>
                <c:ext xmlns:c16="http://schemas.microsoft.com/office/drawing/2014/chart" uri="{C3380CC4-5D6E-409C-BE32-E72D297353CC}">
                  <c16:uniqueId val="{0000006C-D548-4742-A9DE-DC07D6F14658}"/>
                </c:ext>
              </c:extLst>
            </c:dLbl>
            <c:dLbl>
              <c:idx val="20"/>
              <c:delete val="1"/>
              <c:extLst>
                <c:ext xmlns:c15="http://schemas.microsoft.com/office/drawing/2012/chart" uri="{CE6537A1-D6FC-4f65-9D91-7224C49458BB}"/>
                <c:ext xmlns:c16="http://schemas.microsoft.com/office/drawing/2014/chart" uri="{C3380CC4-5D6E-409C-BE32-E72D297353CC}">
                  <c16:uniqueId val="{0000006D-D548-4742-A9DE-DC07D6F14658}"/>
                </c:ext>
              </c:extLst>
            </c:dLbl>
            <c:dLbl>
              <c:idx val="21"/>
              <c:delete val="1"/>
              <c:extLst>
                <c:ext xmlns:c15="http://schemas.microsoft.com/office/drawing/2012/chart" uri="{CE6537A1-D6FC-4f65-9D91-7224C49458BB}"/>
                <c:ext xmlns:c16="http://schemas.microsoft.com/office/drawing/2014/chart" uri="{C3380CC4-5D6E-409C-BE32-E72D297353CC}">
                  <c16:uniqueId val="{00000004-DC2D-4587-A581-CE9B425FD114}"/>
                </c:ext>
              </c:extLst>
            </c:dLbl>
            <c:dLbl>
              <c:idx val="22"/>
              <c:delete val="1"/>
              <c:extLst>
                <c:ext xmlns:c15="http://schemas.microsoft.com/office/drawing/2012/chart" uri="{CE6537A1-D6FC-4f65-9D91-7224C49458BB}"/>
                <c:ext xmlns:c16="http://schemas.microsoft.com/office/drawing/2014/chart" uri="{C3380CC4-5D6E-409C-BE32-E72D297353CC}">
                  <c16:uniqueId val="{00000003-DC2D-4587-A581-CE9B425FD114}"/>
                </c:ext>
              </c:extLst>
            </c:dLbl>
            <c:dLbl>
              <c:idx val="23"/>
              <c:delete val="1"/>
              <c:extLst>
                <c:ext xmlns:c15="http://schemas.microsoft.com/office/drawing/2012/chart" uri="{CE6537A1-D6FC-4f65-9D91-7224C49458BB}"/>
                <c:ext xmlns:c16="http://schemas.microsoft.com/office/drawing/2014/chart" uri="{C3380CC4-5D6E-409C-BE32-E72D297353CC}">
                  <c16:uniqueId val="{00000004-E958-424E-B9B8-529DD6024934}"/>
                </c:ext>
              </c:extLst>
            </c:dLbl>
            <c:dLbl>
              <c:idx val="24"/>
              <c:layout>
                <c:manualLayout>
                  <c:x val="-2.5500910746812388E-2"/>
                  <c:y val="0.1003018416486199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58-424E-B9B8-529DD6024934}"/>
                </c:ext>
              </c:extLst>
            </c:dLbl>
            <c:spPr>
              <a:noFill/>
              <a:ln>
                <a:noFill/>
              </a:ln>
              <a:effectLst/>
            </c:spPr>
            <c:txPr>
              <a:bodyPr rot="0" spcFirstLastPara="1" vertOverflow="ellipsis" vert="horz" wrap="square" anchor="ctr" anchorCtr="0"/>
              <a:lstStyle/>
              <a:p>
                <a:pPr algn="ctr" rtl="0">
                  <a:defRPr lang="en-US" sz="1100" b="0" i="0" u="none" strike="noStrike" kern="1200" baseline="0">
                    <a:solidFill>
                      <a:sysClr val="window" lastClr="FFFFFF">
                        <a:lumMod val="85000"/>
                      </a:sys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numRef>
              <c:f>Calculation!$S$19:$CF$19</c:f>
              <c:numCache>
                <c:formatCode>General</c:formatCode>
                <c:ptCount val="6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numCache>
            </c:numRef>
          </c:cat>
          <c:val>
            <c:numRef>
              <c:f>Calculation!$S$22:$AQ$22</c:f>
              <c:numCache>
                <c:formatCode>0.0</c:formatCode>
                <c:ptCount val="25"/>
                <c:pt idx="0">
                  <c:v>4.1824638643487004</c:v>
                </c:pt>
                <c:pt idx="1">
                  <c:v>4.1789850518862002</c:v>
                </c:pt>
                <c:pt idx="2">
                  <c:v>4.1924768613200003</c:v>
                </c:pt>
                <c:pt idx="3">
                  <c:v>4.3328289756528999</c:v>
                </c:pt>
                <c:pt idx="4">
                  <c:v>4.4779632983848003</c:v>
                </c:pt>
                <c:pt idx="5">
                  <c:v>4.5892435280689003</c:v>
                </c:pt>
                <c:pt idx="6">
                  <c:v>4.6868973594002004</c:v>
                </c:pt>
                <c:pt idx="7">
                  <c:v>4.8036233662256</c:v>
                </c:pt>
                <c:pt idx="8">
                  <c:v>4.7751017624748</c:v>
                </c:pt>
                <c:pt idx="9">
                  <c:v>4.6515928089592</c:v>
                </c:pt>
                <c:pt idx="10">
                  <c:v>4.8830522308270998</c:v>
                </c:pt>
                <c:pt idx="11">
                  <c:v>4.9758110063018997</c:v>
                </c:pt>
                <c:pt idx="12">
                  <c:v>4.9799410582462</c:v>
                </c:pt>
                <c:pt idx="13">
                  <c:v>5.0164924989250999</c:v>
                </c:pt>
                <c:pt idx="14">
                  <c:v>4.9882107318633002</c:v>
                </c:pt>
                <c:pt idx="15">
                  <c:v>4.9170200799027004</c:v>
                </c:pt>
                <c:pt idx="16">
                  <c:v>4.8750011517431</c:v>
                </c:pt>
                <c:pt idx="17">
                  <c:v>4.9047032300174997</c:v>
                </c:pt>
                <c:pt idx="18">
                  <c:v>4.9678861588923997</c:v>
                </c:pt>
                <c:pt idx="19">
                  <c:v>4.928644970123</c:v>
                </c:pt>
                <c:pt idx="20">
                  <c:v>4.6467637717969001</c:v>
                </c:pt>
                <c:pt idx="21">
                  <c:v>4.8534359123686999</c:v>
                </c:pt>
                <c:pt idx="22">
                  <c:v>4.8464874332646</c:v>
                </c:pt>
                <c:pt idx="23">
                  <c:v>4.8697160677760003</c:v>
                </c:pt>
                <c:pt idx="24">
                  <c:v>4.88758808485</c:v>
                </c:pt>
              </c:numCache>
            </c:numRef>
          </c:val>
          <c:smooth val="1"/>
          <c:extLst>
            <c:ext xmlns:c16="http://schemas.microsoft.com/office/drawing/2014/chart" uri="{C3380CC4-5D6E-409C-BE32-E72D297353CC}">
              <c16:uniqueId val="{0000009B-D548-4742-A9DE-DC07D6F14658}"/>
            </c:ext>
          </c:extLst>
        </c:ser>
        <c:ser>
          <c:idx val="2"/>
          <c:order val="2"/>
          <c:tx>
            <c:strRef>
              <c:f>Calculation!$R$21</c:f>
              <c:strCache>
                <c:ptCount val="1"/>
                <c:pt idx="0">
                  <c:v>Climate Debt Free</c:v>
                </c:pt>
              </c:strCache>
            </c:strRef>
          </c:tx>
          <c:spPr>
            <a:ln w="34925" cap="rnd">
              <a:solidFill>
                <a:srgbClr val="00B050"/>
              </a:solidFill>
              <a:round/>
            </a:ln>
            <a:effectLst>
              <a:outerShdw blurRad="57150" dist="19050" dir="5400000" algn="ctr" rotWithShape="0">
                <a:srgbClr val="000000">
                  <a:alpha val="63000"/>
                </a:srgbClr>
              </a:outerShdw>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3-D548-4742-A9DE-DC07D6F14658}"/>
                </c:ext>
              </c:extLst>
            </c:dLbl>
            <c:dLbl>
              <c:idx val="1"/>
              <c:delete val="1"/>
              <c:extLst>
                <c:ext xmlns:c15="http://schemas.microsoft.com/office/drawing/2012/chart" uri="{CE6537A1-D6FC-4f65-9D91-7224C49458BB}"/>
                <c:ext xmlns:c16="http://schemas.microsoft.com/office/drawing/2014/chart" uri="{C3380CC4-5D6E-409C-BE32-E72D297353CC}">
                  <c16:uniqueId val="{00000044-D548-4742-A9DE-DC07D6F14658}"/>
                </c:ext>
              </c:extLst>
            </c:dLbl>
            <c:dLbl>
              <c:idx val="2"/>
              <c:delete val="1"/>
              <c:extLst>
                <c:ext xmlns:c15="http://schemas.microsoft.com/office/drawing/2012/chart" uri="{CE6537A1-D6FC-4f65-9D91-7224C49458BB}"/>
                <c:ext xmlns:c16="http://schemas.microsoft.com/office/drawing/2014/chart" uri="{C3380CC4-5D6E-409C-BE32-E72D297353CC}">
                  <c16:uniqueId val="{00000045-D548-4742-A9DE-DC07D6F14658}"/>
                </c:ext>
              </c:extLst>
            </c:dLbl>
            <c:dLbl>
              <c:idx val="3"/>
              <c:delete val="1"/>
              <c:extLst>
                <c:ext xmlns:c15="http://schemas.microsoft.com/office/drawing/2012/chart" uri="{CE6537A1-D6FC-4f65-9D91-7224C49458BB}"/>
                <c:ext xmlns:c16="http://schemas.microsoft.com/office/drawing/2014/chart" uri="{C3380CC4-5D6E-409C-BE32-E72D297353CC}">
                  <c16:uniqueId val="{00000046-D548-4742-A9DE-DC07D6F14658}"/>
                </c:ext>
              </c:extLst>
            </c:dLbl>
            <c:dLbl>
              <c:idx val="4"/>
              <c:delete val="1"/>
              <c:extLst>
                <c:ext xmlns:c15="http://schemas.microsoft.com/office/drawing/2012/chart" uri="{CE6537A1-D6FC-4f65-9D91-7224C49458BB}"/>
                <c:ext xmlns:c16="http://schemas.microsoft.com/office/drawing/2014/chart" uri="{C3380CC4-5D6E-409C-BE32-E72D297353CC}">
                  <c16:uniqueId val="{00000047-D548-4742-A9DE-DC07D6F14658}"/>
                </c:ext>
              </c:extLst>
            </c:dLbl>
            <c:dLbl>
              <c:idx val="5"/>
              <c:delete val="1"/>
              <c:extLst>
                <c:ext xmlns:c15="http://schemas.microsoft.com/office/drawing/2012/chart" uri="{CE6537A1-D6FC-4f65-9D91-7224C49458BB}"/>
                <c:ext xmlns:c16="http://schemas.microsoft.com/office/drawing/2014/chart" uri="{C3380CC4-5D6E-409C-BE32-E72D297353CC}">
                  <c16:uniqueId val="{00000048-D548-4742-A9DE-DC07D6F14658}"/>
                </c:ext>
              </c:extLst>
            </c:dLbl>
            <c:dLbl>
              <c:idx val="6"/>
              <c:delete val="1"/>
              <c:extLst>
                <c:ext xmlns:c15="http://schemas.microsoft.com/office/drawing/2012/chart" uri="{CE6537A1-D6FC-4f65-9D91-7224C49458BB}"/>
                <c:ext xmlns:c16="http://schemas.microsoft.com/office/drawing/2014/chart" uri="{C3380CC4-5D6E-409C-BE32-E72D297353CC}">
                  <c16:uniqueId val="{00000049-D548-4742-A9DE-DC07D6F14658}"/>
                </c:ext>
              </c:extLst>
            </c:dLbl>
            <c:dLbl>
              <c:idx val="7"/>
              <c:delete val="1"/>
              <c:extLst>
                <c:ext xmlns:c15="http://schemas.microsoft.com/office/drawing/2012/chart" uri="{CE6537A1-D6FC-4f65-9D91-7224C49458BB}"/>
                <c:ext xmlns:c16="http://schemas.microsoft.com/office/drawing/2014/chart" uri="{C3380CC4-5D6E-409C-BE32-E72D297353CC}">
                  <c16:uniqueId val="{0000004A-D548-4742-A9DE-DC07D6F14658}"/>
                </c:ext>
              </c:extLst>
            </c:dLbl>
            <c:dLbl>
              <c:idx val="8"/>
              <c:delete val="1"/>
              <c:extLst>
                <c:ext xmlns:c15="http://schemas.microsoft.com/office/drawing/2012/chart" uri="{CE6537A1-D6FC-4f65-9D91-7224C49458BB}"/>
                <c:ext xmlns:c16="http://schemas.microsoft.com/office/drawing/2014/chart" uri="{C3380CC4-5D6E-409C-BE32-E72D297353CC}">
                  <c16:uniqueId val="{0000004B-D548-4742-A9DE-DC07D6F14658}"/>
                </c:ext>
              </c:extLst>
            </c:dLbl>
            <c:dLbl>
              <c:idx val="9"/>
              <c:delete val="1"/>
              <c:extLst>
                <c:ext xmlns:c15="http://schemas.microsoft.com/office/drawing/2012/chart" uri="{CE6537A1-D6FC-4f65-9D91-7224C49458BB}"/>
                <c:ext xmlns:c16="http://schemas.microsoft.com/office/drawing/2014/chart" uri="{C3380CC4-5D6E-409C-BE32-E72D297353CC}">
                  <c16:uniqueId val="{0000004C-D548-4742-A9DE-DC07D6F14658}"/>
                </c:ext>
              </c:extLst>
            </c:dLbl>
            <c:dLbl>
              <c:idx val="10"/>
              <c:delete val="1"/>
              <c:extLst>
                <c:ext xmlns:c15="http://schemas.microsoft.com/office/drawing/2012/chart" uri="{CE6537A1-D6FC-4f65-9D91-7224C49458BB}"/>
                <c:ext xmlns:c16="http://schemas.microsoft.com/office/drawing/2014/chart" uri="{C3380CC4-5D6E-409C-BE32-E72D297353CC}">
                  <c16:uniqueId val="{0000004D-D548-4742-A9DE-DC07D6F14658}"/>
                </c:ext>
              </c:extLst>
            </c:dLbl>
            <c:dLbl>
              <c:idx val="11"/>
              <c:delete val="1"/>
              <c:extLst>
                <c:ext xmlns:c15="http://schemas.microsoft.com/office/drawing/2012/chart" uri="{CE6537A1-D6FC-4f65-9D91-7224C49458BB}"/>
                <c:ext xmlns:c16="http://schemas.microsoft.com/office/drawing/2014/chart" uri="{C3380CC4-5D6E-409C-BE32-E72D297353CC}">
                  <c16:uniqueId val="{0000004E-D548-4742-A9DE-DC07D6F14658}"/>
                </c:ext>
              </c:extLst>
            </c:dLbl>
            <c:dLbl>
              <c:idx val="12"/>
              <c:delete val="1"/>
              <c:extLst>
                <c:ext xmlns:c15="http://schemas.microsoft.com/office/drawing/2012/chart" uri="{CE6537A1-D6FC-4f65-9D91-7224C49458BB}"/>
                <c:ext xmlns:c16="http://schemas.microsoft.com/office/drawing/2014/chart" uri="{C3380CC4-5D6E-409C-BE32-E72D297353CC}">
                  <c16:uniqueId val="{0000004F-D548-4742-A9DE-DC07D6F14658}"/>
                </c:ext>
              </c:extLst>
            </c:dLbl>
            <c:dLbl>
              <c:idx val="13"/>
              <c:delete val="1"/>
              <c:extLst>
                <c:ext xmlns:c15="http://schemas.microsoft.com/office/drawing/2012/chart" uri="{CE6537A1-D6FC-4f65-9D91-7224C49458BB}"/>
                <c:ext xmlns:c16="http://schemas.microsoft.com/office/drawing/2014/chart" uri="{C3380CC4-5D6E-409C-BE32-E72D297353CC}">
                  <c16:uniqueId val="{00000050-D548-4742-A9DE-DC07D6F14658}"/>
                </c:ext>
              </c:extLst>
            </c:dLbl>
            <c:dLbl>
              <c:idx val="14"/>
              <c:delete val="1"/>
              <c:extLst>
                <c:ext xmlns:c15="http://schemas.microsoft.com/office/drawing/2012/chart" uri="{CE6537A1-D6FC-4f65-9D91-7224C49458BB}"/>
                <c:ext xmlns:c16="http://schemas.microsoft.com/office/drawing/2014/chart" uri="{C3380CC4-5D6E-409C-BE32-E72D297353CC}">
                  <c16:uniqueId val="{00000051-D548-4742-A9DE-DC07D6F14658}"/>
                </c:ext>
              </c:extLst>
            </c:dLbl>
            <c:dLbl>
              <c:idx val="15"/>
              <c:delete val="1"/>
              <c:extLst>
                <c:ext xmlns:c15="http://schemas.microsoft.com/office/drawing/2012/chart" uri="{CE6537A1-D6FC-4f65-9D91-7224C49458BB}"/>
                <c:ext xmlns:c16="http://schemas.microsoft.com/office/drawing/2014/chart" uri="{C3380CC4-5D6E-409C-BE32-E72D297353CC}">
                  <c16:uniqueId val="{00000052-D548-4742-A9DE-DC07D6F14658}"/>
                </c:ext>
              </c:extLst>
            </c:dLbl>
            <c:dLbl>
              <c:idx val="16"/>
              <c:delete val="1"/>
              <c:extLst>
                <c:ext xmlns:c15="http://schemas.microsoft.com/office/drawing/2012/chart" uri="{CE6537A1-D6FC-4f65-9D91-7224C49458BB}"/>
                <c:ext xmlns:c16="http://schemas.microsoft.com/office/drawing/2014/chart" uri="{C3380CC4-5D6E-409C-BE32-E72D297353CC}">
                  <c16:uniqueId val="{00000053-D548-4742-A9DE-DC07D6F14658}"/>
                </c:ext>
              </c:extLst>
            </c:dLbl>
            <c:dLbl>
              <c:idx val="17"/>
              <c:delete val="1"/>
              <c:extLst>
                <c:ext xmlns:c15="http://schemas.microsoft.com/office/drawing/2012/chart" uri="{CE6537A1-D6FC-4f65-9D91-7224C49458BB}"/>
                <c:ext xmlns:c16="http://schemas.microsoft.com/office/drawing/2014/chart" uri="{C3380CC4-5D6E-409C-BE32-E72D297353CC}">
                  <c16:uniqueId val="{00000054-D548-4742-A9DE-DC07D6F14658}"/>
                </c:ext>
              </c:extLst>
            </c:dLbl>
            <c:dLbl>
              <c:idx val="18"/>
              <c:delete val="1"/>
              <c:extLst>
                <c:ext xmlns:c15="http://schemas.microsoft.com/office/drawing/2012/chart" uri="{CE6537A1-D6FC-4f65-9D91-7224C49458BB}"/>
                <c:ext xmlns:c16="http://schemas.microsoft.com/office/drawing/2014/chart" uri="{C3380CC4-5D6E-409C-BE32-E72D297353CC}">
                  <c16:uniqueId val="{00000055-D548-4742-A9DE-DC07D6F14658}"/>
                </c:ext>
              </c:extLst>
            </c:dLbl>
            <c:dLbl>
              <c:idx val="19"/>
              <c:delete val="1"/>
              <c:extLst>
                <c:ext xmlns:c15="http://schemas.microsoft.com/office/drawing/2012/chart" uri="{CE6537A1-D6FC-4f65-9D91-7224C49458BB}"/>
                <c:ext xmlns:c16="http://schemas.microsoft.com/office/drawing/2014/chart" uri="{C3380CC4-5D6E-409C-BE32-E72D297353CC}">
                  <c16:uniqueId val="{00000056-D548-4742-A9DE-DC07D6F14658}"/>
                </c:ext>
              </c:extLst>
            </c:dLbl>
            <c:dLbl>
              <c:idx val="20"/>
              <c:delete val="1"/>
              <c:extLst>
                <c:ext xmlns:c15="http://schemas.microsoft.com/office/drawing/2012/chart" uri="{CE6537A1-D6FC-4f65-9D91-7224C49458BB}"/>
                <c:ext xmlns:c16="http://schemas.microsoft.com/office/drawing/2014/chart" uri="{C3380CC4-5D6E-409C-BE32-E72D297353CC}">
                  <c16:uniqueId val="{00000057-D548-4742-A9DE-DC07D6F14658}"/>
                </c:ext>
              </c:extLst>
            </c:dLbl>
            <c:dLbl>
              <c:idx val="21"/>
              <c:delete val="1"/>
              <c:extLst>
                <c:ext xmlns:c15="http://schemas.microsoft.com/office/drawing/2012/chart" uri="{CE6537A1-D6FC-4f65-9D91-7224C49458BB}"/>
                <c:ext xmlns:c16="http://schemas.microsoft.com/office/drawing/2014/chart" uri="{C3380CC4-5D6E-409C-BE32-E72D297353CC}">
                  <c16:uniqueId val="{00000001-B28C-486B-BA1F-D344FB8F0DAF}"/>
                </c:ext>
              </c:extLst>
            </c:dLbl>
            <c:dLbl>
              <c:idx val="22"/>
              <c:delete val="1"/>
              <c:extLst>
                <c:ext xmlns:c15="http://schemas.microsoft.com/office/drawing/2012/chart" uri="{CE6537A1-D6FC-4f65-9D91-7224C49458BB}"/>
                <c:ext xmlns:c16="http://schemas.microsoft.com/office/drawing/2014/chart" uri="{C3380CC4-5D6E-409C-BE32-E72D297353CC}">
                  <c16:uniqueId val="{00000002-B28C-486B-BA1F-D344FB8F0DAF}"/>
                </c:ext>
              </c:extLst>
            </c:dLbl>
            <c:dLbl>
              <c:idx val="23"/>
              <c:delete val="1"/>
              <c:extLst>
                <c:ext xmlns:c15="http://schemas.microsoft.com/office/drawing/2012/chart" uri="{CE6537A1-D6FC-4f65-9D91-7224C49458BB}"/>
                <c:ext xmlns:c16="http://schemas.microsoft.com/office/drawing/2014/chart" uri="{C3380CC4-5D6E-409C-BE32-E72D297353CC}">
                  <c16:uniqueId val="{00000003-B28C-486B-BA1F-D344FB8F0DAF}"/>
                </c:ext>
              </c:extLst>
            </c:dLbl>
            <c:dLbl>
              <c:idx val="24"/>
              <c:delete val="1"/>
              <c:extLst>
                <c:ext xmlns:c15="http://schemas.microsoft.com/office/drawing/2012/chart" uri="{CE6537A1-D6FC-4f65-9D91-7224C49458BB}"/>
                <c:ext xmlns:c16="http://schemas.microsoft.com/office/drawing/2014/chart" uri="{C3380CC4-5D6E-409C-BE32-E72D297353CC}">
                  <c16:uniqueId val="{00000004-B28C-486B-BA1F-D344FB8F0DAF}"/>
                </c:ext>
              </c:extLst>
            </c:dLbl>
            <c:dLbl>
              <c:idx val="25"/>
              <c:delete val="1"/>
              <c:extLst>
                <c:ext xmlns:c15="http://schemas.microsoft.com/office/drawing/2012/chart" uri="{CE6537A1-D6FC-4f65-9D91-7224C49458BB}"/>
                <c:ext xmlns:c16="http://schemas.microsoft.com/office/drawing/2014/chart" uri="{C3380CC4-5D6E-409C-BE32-E72D297353CC}">
                  <c16:uniqueId val="{00000005-B28C-486B-BA1F-D344FB8F0DAF}"/>
                </c:ext>
              </c:extLst>
            </c:dLbl>
            <c:dLbl>
              <c:idx val="26"/>
              <c:delete val="1"/>
              <c:extLst>
                <c:ext xmlns:c15="http://schemas.microsoft.com/office/drawing/2012/chart" uri="{CE6537A1-D6FC-4f65-9D91-7224C49458BB}"/>
                <c:ext xmlns:c16="http://schemas.microsoft.com/office/drawing/2014/chart" uri="{C3380CC4-5D6E-409C-BE32-E72D297353CC}">
                  <c16:uniqueId val="{00000006-B28C-486B-BA1F-D344FB8F0DAF}"/>
                </c:ext>
              </c:extLst>
            </c:dLbl>
            <c:dLbl>
              <c:idx val="27"/>
              <c:delete val="1"/>
              <c:extLst>
                <c:ext xmlns:c15="http://schemas.microsoft.com/office/drawing/2012/chart" uri="{CE6537A1-D6FC-4f65-9D91-7224C49458BB}"/>
                <c:ext xmlns:c16="http://schemas.microsoft.com/office/drawing/2014/chart" uri="{C3380CC4-5D6E-409C-BE32-E72D297353CC}">
                  <c16:uniqueId val="{00000007-B28C-486B-BA1F-D344FB8F0DAF}"/>
                </c:ext>
              </c:extLst>
            </c:dLbl>
            <c:dLbl>
              <c:idx val="28"/>
              <c:delete val="1"/>
              <c:extLst>
                <c:ext xmlns:c15="http://schemas.microsoft.com/office/drawing/2012/chart" uri="{CE6537A1-D6FC-4f65-9D91-7224C49458BB}"/>
                <c:ext xmlns:c16="http://schemas.microsoft.com/office/drawing/2014/chart" uri="{C3380CC4-5D6E-409C-BE32-E72D297353CC}">
                  <c16:uniqueId val="{00000008-B28C-486B-BA1F-D344FB8F0DAF}"/>
                </c:ext>
              </c:extLst>
            </c:dLbl>
            <c:dLbl>
              <c:idx val="29"/>
              <c:layout>
                <c:manualLayout>
                  <c:x val="4.7532593261907771E-2"/>
                  <c:y val="-5.7976693639610152E-2"/>
                </c:manualLayout>
              </c:layout>
              <c:spPr>
                <a:noFill/>
                <a:ln>
                  <a:noFill/>
                </a:ln>
                <a:effectLst/>
              </c:spPr>
              <c:txPr>
                <a:bodyPr rot="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da-DK"/>
                </a:p>
              </c:txPr>
              <c:showLegendKey val="0"/>
              <c:showVal val="1"/>
              <c:showCatName val="1"/>
              <c:showSerName val="1"/>
              <c:showPercent val="0"/>
              <c:showBubbleSize val="0"/>
              <c:extLst>
                <c:ext xmlns:c15="http://schemas.microsoft.com/office/drawing/2012/chart" uri="{CE6537A1-D6FC-4f65-9D91-7224C49458BB}">
                  <c15:layout>
                    <c:manualLayout>
                      <c:w val="0.26702192963584465"/>
                      <c:h val="0.10456140350877192"/>
                    </c:manualLayout>
                  </c15:layout>
                </c:ext>
                <c:ext xmlns:c16="http://schemas.microsoft.com/office/drawing/2014/chart" uri="{C3380CC4-5D6E-409C-BE32-E72D297353CC}">
                  <c16:uniqueId val="{00000009-B28C-486B-BA1F-D344FB8F0DAF}"/>
                </c:ext>
              </c:extLst>
            </c:dLbl>
            <c:dLbl>
              <c:idx val="30"/>
              <c:delete val="1"/>
              <c:extLst>
                <c:ext xmlns:c15="http://schemas.microsoft.com/office/drawing/2012/chart" uri="{CE6537A1-D6FC-4f65-9D91-7224C49458BB}"/>
                <c:ext xmlns:c16="http://schemas.microsoft.com/office/drawing/2014/chart" uri="{C3380CC4-5D6E-409C-BE32-E72D297353CC}">
                  <c16:uniqueId val="{0000000A-B28C-486B-BA1F-D344FB8F0DAF}"/>
                </c:ext>
              </c:extLst>
            </c:dLbl>
            <c:dLbl>
              <c:idx val="31"/>
              <c:delete val="1"/>
              <c:extLst>
                <c:ext xmlns:c15="http://schemas.microsoft.com/office/drawing/2012/chart" uri="{CE6537A1-D6FC-4f65-9D91-7224C49458BB}"/>
                <c:ext xmlns:c16="http://schemas.microsoft.com/office/drawing/2014/chart" uri="{C3380CC4-5D6E-409C-BE32-E72D297353CC}">
                  <c16:uniqueId val="{0000000B-B28C-486B-BA1F-D344FB8F0DAF}"/>
                </c:ext>
              </c:extLst>
            </c:dLbl>
            <c:dLbl>
              <c:idx val="32"/>
              <c:delete val="1"/>
              <c:extLst>
                <c:ext xmlns:c15="http://schemas.microsoft.com/office/drawing/2012/chart" uri="{CE6537A1-D6FC-4f65-9D91-7224C49458BB}"/>
                <c:ext xmlns:c16="http://schemas.microsoft.com/office/drawing/2014/chart" uri="{C3380CC4-5D6E-409C-BE32-E72D297353CC}">
                  <c16:uniqueId val="{0000000C-B28C-486B-BA1F-D344FB8F0DAF}"/>
                </c:ext>
              </c:extLst>
            </c:dLbl>
            <c:dLbl>
              <c:idx val="33"/>
              <c:delete val="1"/>
              <c:extLst>
                <c:ext xmlns:c15="http://schemas.microsoft.com/office/drawing/2012/chart" uri="{CE6537A1-D6FC-4f65-9D91-7224C49458BB}"/>
                <c:ext xmlns:c16="http://schemas.microsoft.com/office/drawing/2014/chart" uri="{C3380CC4-5D6E-409C-BE32-E72D297353CC}">
                  <c16:uniqueId val="{0000000D-B28C-486B-BA1F-D344FB8F0DAF}"/>
                </c:ext>
              </c:extLst>
            </c:dLbl>
            <c:dLbl>
              <c:idx val="34"/>
              <c:delete val="1"/>
              <c:extLst>
                <c:ext xmlns:c15="http://schemas.microsoft.com/office/drawing/2012/chart" uri="{CE6537A1-D6FC-4f65-9D91-7224C49458BB}"/>
                <c:ext xmlns:c16="http://schemas.microsoft.com/office/drawing/2014/chart" uri="{C3380CC4-5D6E-409C-BE32-E72D297353CC}">
                  <c16:uniqueId val="{0000000E-B28C-486B-BA1F-D344FB8F0DAF}"/>
                </c:ext>
              </c:extLst>
            </c:dLbl>
            <c:dLbl>
              <c:idx val="35"/>
              <c:delete val="1"/>
              <c:extLst>
                <c:ext xmlns:c15="http://schemas.microsoft.com/office/drawing/2012/chart" uri="{CE6537A1-D6FC-4f65-9D91-7224C49458BB}"/>
                <c:ext xmlns:c16="http://schemas.microsoft.com/office/drawing/2014/chart" uri="{C3380CC4-5D6E-409C-BE32-E72D297353CC}">
                  <c16:uniqueId val="{0000000F-B28C-486B-BA1F-D344FB8F0DAF}"/>
                </c:ext>
              </c:extLst>
            </c:dLbl>
            <c:dLbl>
              <c:idx val="36"/>
              <c:delete val="1"/>
              <c:extLst>
                <c:ext xmlns:c15="http://schemas.microsoft.com/office/drawing/2012/chart" uri="{CE6537A1-D6FC-4f65-9D91-7224C49458BB}"/>
                <c:ext xmlns:c16="http://schemas.microsoft.com/office/drawing/2014/chart" uri="{C3380CC4-5D6E-409C-BE32-E72D297353CC}">
                  <c16:uniqueId val="{00000010-B28C-486B-BA1F-D344FB8F0DAF}"/>
                </c:ext>
              </c:extLst>
            </c:dLbl>
            <c:dLbl>
              <c:idx val="37"/>
              <c:delete val="1"/>
              <c:extLst>
                <c:ext xmlns:c15="http://schemas.microsoft.com/office/drawing/2012/chart" uri="{CE6537A1-D6FC-4f65-9D91-7224C49458BB}"/>
                <c:ext xmlns:c16="http://schemas.microsoft.com/office/drawing/2014/chart" uri="{C3380CC4-5D6E-409C-BE32-E72D297353CC}">
                  <c16:uniqueId val="{00000011-B28C-486B-BA1F-D344FB8F0DAF}"/>
                </c:ext>
              </c:extLst>
            </c:dLbl>
            <c:dLbl>
              <c:idx val="38"/>
              <c:delete val="1"/>
              <c:extLst>
                <c:ext xmlns:c15="http://schemas.microsoft.com/office/drawing/2012/chart" uri="{CE6537A1-D6FC-4f65-9D91-7224C49458BB}"/>
                <c:ext xmlns:c16="http://schemas.microsoft.com/office/drawing/2014/chart" uri="{C3380CC4-5D6E-409C-BE32-E72D297353CC}">
                  <c16:uniqueId val="{00000012-B28C-486B-BA1F-D344FB8F0DAF}"/>
                </c:ext>
              </c:extLst>
            </c:dLbl>
            <c:dLbl>
              <c:idx val="39"/>
              <c:delete val="1"/>
              <c:extLst>
                <c:ext xmlns:c15="http://schemas.microsoft.com/office/drawing/2012/chart" uri="{CE6537A1-D6FC-4f65-9D91-7224C49458BB}"/>
                <c:ext xmlns:c16="http://schemas.microsoft.com/office/drawing/2014/chart" uri="{C3380CC4-5D6E-409C-BE32-E72D297353CC}">
                  <c16:uniqueId val="{00000013-B28C-486B-BA1F-D344FB8F0DAF}"/>
                </c:ext>
              </c:extLst>
            </c:dLbl>
            <c:dLbl>
              <c:idx val="40"/>
              <c:delete val="1"/>
              <c:extLst>
                <c:ext xmlns:c15="http://schemas.microsoft.com/office/drawing/2012/chart" uri="{CE6537A1-D6FC-4f65-9D91-7224C49458BB}"/>
                <c:ext xmlns:c16="http://schemas.microsoft.com/office/drawing/2014/chart" uri="{C3380CC4-5D6E-409C-BE32-E72D297353CC}">
                  <c16:uniqueId val="{00000014-B28C-486B-BA1F-D344FB8F0DAF}"/>
                </c:ext>
              </c:extLst>
            </c:dLbl>
            <c:dLbl>
              <c:idx val="41"/>
              <c:delete val="1"/>
              <c:extLst>
                <c:ext xmlns:c15="http://schemas.microsoft.com/office/drawing/2012/chart" uri="{CE6537A1-D6FC-4f65-9D91-7224C49458BB}"/>
                <c:ext xmlns:c16="http://schemas.microsoft.com/office/drawing/2014/chart" uri="{C3380CC4-5D6E-409C-BE32-E72D297353CC}">
                  <c16:uniqueId val="{00000015-B28C-486B-BA1F-D344FB8F0DAF}"/>
                </c:ext>
              </c:extLst>
            </c:dLbl>
            <c:dLbl>
              <c:idx val="42"/>
              <c:delete val="1"/>
              <c:extLst>
                <c:ext xmlns:c15="http://schemas.microsoft.com/office/drawing/2012/chart" uri="{CE6537A1-D6FC-4f65-9D91-7224C49458BB}"/>
                <c:ext xmlns:c16="http://schemas.microsoft.com/office/drawing/2014/chart" uri="{C3380CC4-5D6E-409C-BE32-E72D297353CC}">
                  <c16:uniqueId val="{00000016-B28C-486B-BA1F-D344FB8F0DAF}"/>
                </c:ext>
              </c:extLst>
            </c:dLbl>
            <c:dLbl>
              <c:idx val="43"/>
              <c:delete val="1"/>
              <c:extLst>
                <c:ext xmlns:c15="http://schemas.microsoft.com/office/drawing/2012/chart" uri="{CE6537A1-D6FC-4f65-9D91-7224C49458BB}"/>
                <c:ext xmlns:c16="http://schemas.microsoft.com/office/drawing/2014/chart" uri="{C3380CC4-5D6E-409C-BE32-E72D297353CC}">
                  <c16:uniqueId val="{00000017-B28C-486B-BA1F-D344FB8F0DAF}"/>
                </c:ext>
              </c:extLst>
            </c:dLbl>
            <c:dLbl>
              <c:idx val="44"/>
              <c:delete val="1"/>
              <c:extLst>
                <c:ext xmlns:c15="http://schemas.microsoft.com/office/drawing/2012/chart" uri="{CE6537A1-D6FC-4f65-9D91-7224C49458BB}"/>
                <c:ext xmlns:c16="http://schemas.microsoft.com/office/drawing/2014/chart" uri="{C3380CC4-5D6E-409C-BE32-E72D297353CC}">
                  <c16:uniqueId val="{00000018-B28C-486B-BA1F-D344FB8F0DAF}"/>
                </c:ext>
              </c:extLst>
            </c:dLbl>
            <c:dLbl>
              <c:idx val="45"/>
              <c:delete val="1"/>
              <c:extLst>
                <c:ext xmlns:c15="http://schemas.microsoft.com/office/drawing/2012/chart" uri="{CE6537A1-D6FC-4f65-9D91-7224C49458BB}"/>
                <c:ext xmlns:c16="http://schemas.microsoft.com/office/drawing/2014/chart" uri="{C3380CC4-5D6E-409C-BE32-E72D297353CC}">
                  <c16:uniqueId val="{00000019-B28C-486B-BA1F-D344FB8F0DAF}"/>
                </c:ext>
              </c:extLst>
            </c:dLbl>
            <c:dLbl>
              <c:idx val="46"/>
              <c:delete val="1"/>
              <c:extLst>
                <c:ext xmlns:c15="http://schemas.microsoft.com/office/drawing/2012/chart" uri="{CE6537A1-D6FC-4f65-9D91-7224C49458BB}"/>
                <c:ext xmlns:c16="http://schemas.microsoft.com/office/drawing/2014/chart" uri="{C3380CC4-5D6E-409C-BE32-E72D297353CC}">
                  <c16:uniqueId val="{0000001A-B28C-486B-BA1F-D344FB8F0DAF}"/>
                </c:ext>
              </c:extLst>
            </c:dLbl>
            <c:dLbl>
              <c:idx val="47"/>
              <c:delete val="1"/>
              <c:extLst>
                <c:ext xmlns:c15="http://schemas.microsoft.com/office/drawing/2012/chart" uri="{CE6537A1-D6FC-4f65-9D91-7224C49458BB}"/>
                <c:ext xmlns:c16="http://schemas.microsoft.com/office/drawing/2014/chart" uri="{C3380CC4-5D6E-409C-BE32-E72D297353CC}">
                  <c16:uniqueId val="{0000001B-B28C-486B-BA1F-D344FB8F0DAF}"/>
                </c:ext>
              </c:extLst>
            </c:dLbl>
            <c:dLbl>
              <c:idx val="48"/>
              <c:delete val="1"/>
              <c:extLst>
                <c:ext xmlns:c15="http://schemas.microsoft.com/office/drawing/2012/chart" uri="{CE6537A1-D6FC-4f65-9D91-7224C49458BB}"/>
                <c:ext xmlns:c16="http://schemas.microsoft.com/office/drawing/2014/chart" uri="{C3380CC4-5D6E-409C-BE32-E72D297353CC}">
                  <c16:uniqueId val="{0000001C-B28C-486B-BA1F-D344FB8F0DAF}"/>
                </c:ext>
              </c:extLst>
            </c:dLbl>
            <c:dLbl>
              <c:idx val="49"/>
              <c:delete val="1"/>
              <c:extLst>
                <c:ext xmlns:c15="http://schemas.microsoft.com/office/drawing/2012/chart" uri="{CE6537A1-D6FC-4f65-9D91-7224C49458BB}"/>
                <c:ext xmlns:c16="http://schemas.microsoft.com/office/drawing/2014/chart" uri="{C3380CC4-5D6E-409C-BE32-E72D297353CC}">
                  <c16:uniqueId val="{0000001D-B28C-486B-BA1F-D344FB8F0DAF}"/>
                </c:ext>
              </c:extLst>
            </c:dLbl>
            <c:dLbl>
              <c:idx val="50"/>
              <c:delete val="1"/>
              <c:extLst>
                <c:ext xmlns:c15="http://schemas.microsoft.com/office/drawing/2012/chart" uri="{CE6537A1-D6FC-4f65-9D91-7224C49458BB}"/>
                <c:ext xmlns:c16="http://schemas.microsoft.com/office/drawing/2014/chart" uri="{C3380CC4-5D6E-409C-BE32-E72D297353CC}">
                  <c16:uniqueId val="{0000001E-B28C-486B-BA1F-D344FB8F0DAF}"/>
                </c:ext>
              </c:extLst>
            </c:dLbl>
            <c:dLbl>
              <c:idx val="51"/>
              <c:delete val="1"/>
              <c:extLst>
                <c:ext xmlns:c15="http://schemas.microsoft.com/office/drawing/2012/chart" uri="{CE6537A1-D6FC-4f65-9D91-7224C49458BB}"/>
                <c:ext xmlns:c16="http://schemas.microsoft.com/office/drawing/2014/chart" uri="{C3380CC4-5D6E-409C-BE32-E72D297353CC}">
                  <c16:uniqueId val="{0000001F-B28C-486B-BA1F-D344FB8F0DAF}"/>
                </c:ext>
              </c:extLst>
            </c:dLbl>
            <c:dLbl>
              <c:idx val="52"/>
              <c:delete val="1"/>
              <c:extLst>
                <c:ext xmlns:c15="http://schemas.microsoft.com/office/drawing/2012/chart" uri="{CE6537A1-D6FC-4f65-9D91-7224C49458BB}"/>
                <c:ext xmlns:c16="http://schemas.microsoft.com/office/drawing/2014/chart" uri="{C3380CC4-5D6E-409C-BE32-E72D297353CC}">
                  <c16:uniqueId val="{00000020-B28C-486B-BA1F-D344FB8F0DAF}"/>
                </c:ext>
              </c:extLst>
            </c:dLbl>
            <c:dLbl>
              <c:idx val="53"/>
              <c:delete val="1"/>
              <c:extLst>
                <c:ext xmlns:c15="http://schemas.microsoft.com/office/drawing/2012/chart" uri="{CE6537A1-D6FC-4f65-9D91-7224C49458BB}"/>
                <c:ext xmlns:c16="http://schemas.microsoft.com/office/drawing/2014/chart" uri="{C3380CC4-5D6E-409C-BE32-E72D297353CC}">
                  <c16:uniqueId val="{00000021-B28C-486B-BA1F-D344FB8F0DAF}"/>
                </c:ext>
              </c:extLst>
            </c:dLbl>
            <c:dLbl>
              <c:idx val="54"/>
              <c:delete val="1"/>
              <c:extLst>
                <c:ext xmlns:c15="http://schemas.microsoft.com/office/drawing/2012/chart" uri="{CE6537A1-D6FC-4f65-9D91-7224C49458BB}"/>
                <c:ext xmlns:c16="http://schemas.microsoft.com/office/drawing/2014/chart" uri="{C3380CC4-5D6E-409C-BE32-E72D297353CC}">
                  <c16:uniqueId val="{00000022-B28C-486B-BA1F-D344FB8F0DAF}"/>
                </c:ext>
              </c:extLst>
            </c:dLbl>
            <c:dLbl>
              <c:idx val="55"/>
              <c:delete val="1"/>
              <c:extLst>
                <c:ext xmlns:c15="http://schemas.microsoft.com/office/drawing/2012/chart" uri="{CE6537A1-D6FC-4f65-9D91-7224C49458BB}"/>
                <c:ext xmlns:c16="http://schemas.microsoft.com/office/drawing/2014/chart" uri="{C3380CC4-5D6E-409C-BE32-E72D297353CC}">
                  <c16:uniqueId val="{00000023-B28C-486B-BA1F-D344FB8F0DAF}"/>
                </c:ext>
              </c:extLst>
            </c:dLbl>
            <c:dLbl>
              <c:idx val="56"/>
              <c:delete val="1"/>
              <c:extLst>
                <c:ext xmlns:c15="http://schemas.microsoft.com/office/drawing/2012/chart" uri="{CE6537A1-D6FC-4f65-9D91-7224C49458BB}"/>
                <c:ext xmlns:c16="http://schemas.microsoft.com/office/drawing/2014/chart" uri="{C3380CC4-5D6E-409C-BE32-E72D297353CC}">
                  <c16:uniqueId val="{00000024-B28C-486B-BA1F-D344FB8F0DAF}"/>
                </c:ext>
              </c:extLst>
            </c:dLbl>
            <c:dLbl>
              <c:idx val="57"/>
              <c:delete val="1"/>
              <c:extLst>
                <c:ext xmlns:c15="http://schemas.microsoft.com/office/drawing/2012/chart" uri="{CE6537A1-D6FC-4f65-9D91-7224C49458BB}"/>
                <c:ext xmlns:c16="http://schemas.microsoft.com/office/drawing/2014/chart" uri="{C3380CC4-5D6E-409C-BE32-E72D297353CC}">
                  <c16:uniqueId val="{00000025-B28C-486B-BA1F-D344FB8F0DAF}"/>
                </c:ext>
              </c:extLst>
            </c:dLbl>
            <c:dLbl>
              <c:idx val="58"/>
              <c:delete val="1"/>
              <c:extLst>
                <c:ext xmlns:c15="http://schemas.microsoft.com/office/drawing/2012/chart" uri="{CE6537A1-D6FC-4f65-9D91-7224C49458BB}"/>
                <c:ext xmlns:c16="http://schemas.microsoft.com/office/drawing/2014/chart" uri="{C3380CC4-5D6E-409C-BE32-E72D297353CC}">
                  <c16:uniqueId val="{00000026-B28C-486B-BA1F-D344FB8F0DAF}"/>
                </c:ext>
              </c:extLst>
            </c:dLbl>
            <c:dLbl>
              <c:idx val="59"/>
              <c:layout>
                <c:manualLayout>
                  <c:x val="-2.3709608020308935E-2"/>
                  <c:y val="-0.11503206944134618"/>
                </c:manualLayout>
              </c:layout>
              <c:spPr>
                <a:noFill/>
                <a:ln>
                  <a:noFill/>
                </a:ln>
                <a:effectLst/>
              </c:spPr>
              <c:txPr>
                <a:bodyPr rot="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da-DK"/>
                </a:p>
              </c:txPr>
              <c:showLegendKey val="0"/>
              <c:showVal val="1"/>
              <c:showCatName val="1"/>
              <c:showSerName val="1"/>
              <c:showPercent val="0"/>
              <c:showBubbleSize val="0"/>
              <c:extLst>
                <c:ext xmlns:c15="http://schemas.microsoft.com/office/drawing/2012/chart" uri="{CE6537A1-D6FC-4f65-9D91-7224C49458BB}">
                  <c15:layout>
                    <c:manualLayout>
                      <c:w val="0.26520043601107235"/>
                      <c:h val="0.10456140350877192"/>
                    </c:manualLayout>
                  </c15:layout>
                </c:ext>
                <c:ext xmlns:c16="http://schemas.microsoft.com/office/drawing/2014/chart" uri="{C3380CC4-5D6E-409C-BE32-E72D297353CC}">
                  <c16:uniqueId val="{00000027-B28C-486B-BA1F-D344FB8F0DAF}"/>
                </c:ext>
              </c:extLst>
            </c:dLbl>
            <c:dLbl>
              <c:idx val="60"/>
              <c:delete val="1"/>
              <c:extLst>
                <c:ext xmlns:c15="http://schemas.microsoft.com/office/drawing/2012/chart" uri="{CE6537A1-D6FC-4f65-9D91-7224C49458BB}"/>
                <c:ext xmlns:c16="http://schemas.microsoft.com/office/drawing/2014/chart" uri="{C3380CC4-5D6E-409C-BE32-E72D297353CC}">
                  <c16:uniqueId val="{00000028-B28C-486B-BA1F-D344FB8F0DAF}"/>
                </c:ext>
              </c:extLst>
            </c:dLbl>
            <c:dLbl>
              <c:idx val="61"/>
              <c:delete val="1"/>
              <c:extLst>
                <c:ext xmlns:c15="http://schemas.microsoft.com/office/drawing/2012/chart" uri="{CE6537A1-D6FC-4f65-9D91-7224C49458BB}"/>
                <c:ext xmlns:c16="http://schemas.microsoft.com/office/drawing/2014/chart" uri="{C3380CC4-5D6E-409C-BE32-E72D297353CC}">
                  <c16:uniqueId val="{00000029-B28C-486B-BA1F-D344FB8F0DAF}"/>
                </c:ext>
              </c:extLst>
            </c:dLbl>
            <c:dLbl>
              <c:idx val="62"/>
              <c:delete val="1"/>
              <c:extLst>
                <c:ext xmlns:c15="http://schemas.microsoft.com/office/drawing/2012/chart" uri="{CE6537A1-D6FC-4f65-9D91-7224C49458BB}"/>
                <c:ext xmlns:c16="http://schemas.microsoft.com/office/drawing/2014/chart" uri="{C3380CC4-5D6E-409C-BE32-E72D297353CC}">
                  <c16:uniqueId val="{0000002A-B28C-486B-BA1F-D344FB8F0DAF}"/>
                </c:ext>
              </c:extLst>
            </c:dLbl>
            <c:dLbl>
              <c:idx val="63"/>
              <c:delete val="1"/>
              <c:extLst>
                <c:ext xmlns:c15="http://schemas.microsoft.com/office/drawing/2012/chart" uri="{CE6537A1-D6FC-4f65-9D91-7224C49458BB}"/>
                <c:ext xmlns:c16="http://schemas.microsoft.com/office/drawing/2014/chart" uri="{C3380CC4-5D6E-409C-BE32-E72D297353CC}">
                  <c16:uniqueId val="{0000002B-B28C-486B-BA1F-D344FB8F0DAF}"/>
                </c:ext>
              </c:extLst>
            </c:dLbl>
            <c:dLbl>
              <c:idx val="64"/>
              <c:delete val="1"/>
              <c:extLst>
                <c:ext xmlns:c15="http://schemas.microsoft.com/office/drawing/2012/chart" uri="{CE6537A1-D6FC-4f65-9D91-7224C49458BB}"/>
                <c:ext xmlns:c16="http://schemas.microsoft.com/office/drawing/2014/chart" uri="{C3380CC4-5D6E-409C-BE32-E72D297353CC}">
                  <c16:uniqueId val="{0000002C-B28C-486B-BA1F-D344FB8F0DAF}"/>
                </c:ext>
              </c:extLst>
            </c:dLbl>
            <c:dLbl>
              <c:idx val="65"/>
              <c:delete val="1"/>
              <c:extLst>
                <c:ext xmlns:c15="http://schemas.microsoft.com/office/drawing/2012/chart" uri="{CE6537A1-D6FC-4f65-9D91-7224C49458BB}"/>
                <c:ext xmlns:c16="http://schemas.microsoft.com/office/drawing/2014/chart" uri="{C3380CC4-5D6E-409C-BE32-E72D297353CC}">
                  <c16:uniqueId val="{0000002D-B28C-486B-BA1F-D344FB8F0DAF}"/>
                </c:ext>
              </c:extLst>
            </c:dLbl>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da-DK"/>
              </a:p>
            </c:txPr>
            <c:showLegendKey val="0"/>
            <c:showVal val="1"/>
            <c:showCatName val="1"/>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numRef>
              <c:f>Calculation!$S$19:$CF$19</c:f>
              <c:numCache>
                <c:formatCode>General</c:formatCode>
                <c:ptCount val="6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numCache>
            </c:numRef>
          </c:cat>
          <c:val>
            <c:numRef>
              <c:f>Calculation!$S$21:$CF$21</c:f>
              <c:numCache>
                <c:formatCode>0.0</c:formatCode>
                <c:ptCount val="66"/>
                <c:pt idx="0">
                  <c:v>15.835570602025777</c:v>
                </c:pt>
                <c:pt idx="1">
                  <c:v>15.412252294706455</c:v>
                </c:pt>
                <c:pt idx="2">
                  <c:v>14.988933987387133</c:v>
                </c:pt>
                <c:pt idx="3">
                  <c:v>14.565615680067811</c:v>
                </c:pt>
                <c:pt idx="4">
                  <c:v>14.142297372748489</c:v>
                </c:pt>
                <c:pt idx="5">
                  <c:v>13.718979065429167</c:v>
                </c:pt>
                <c:pt idx="6">
                  <c:v>13.295660758109845</c:v>
                </c:pt>
                <c:pt idx="7">
                  <c:v>12.872342450790523</c:v>
                </c:pt>
                <c:pt idx="8">
                  <c:v>12.449024143471201</c:v>
                </c:pt>
                <c:pt idx="9">
                  <c:v>12.025705836151879</c:v>
                </c:pt>
                <c:pt idx="10">
                  <c:v>11.602387528832557</c:v>
                </c:pt>
                <c:pt idx="11">
                  <c:v>11.179069221513235</c:v>
                </c:pt>
                <c:pt idx="12">
                  <c:v>10.755750914193912</c:v>
                </c:pt>
                <c:pt idx="13">
                  <c:v>10.33243260687459</c:v>
                </c:pt>
                <c:pt idx="14">
                  <c:v>9.9091142995552701</c:v>
                </c:pt>
                <c:pt idx="15">
                  <c:v>9.6069848813293994</c:v>
                </c:pt>
                <c:pt idx="16">
                  <c:v>9.3048554631035287</c:v>
                </c:pt>
                <c:pt idx="17">
                  <c:v>9.002726044877658</c:v>
                </c:pt>
                <c:pt idx="18">
                  <c:v>8.7005966266517873</c:v>
                </c:pt>
                <c:pt idx="19">
                  <c:v>8.3984672084259167</c:v>
                </c:pt>
                <c:pt idx="20">
                  <c:v>8.096337790200046</c:v>
                </c:pt>
                <c:pt idx="21">
                  <c:v>7.7942083719741753</c:v>
                </c:pt>
                <c:pt idx="22">
                  <c:v>7.4920789537483046</c:v>
                </c:pt>
                <c:pt idx="23">
                  <c:v>7.1899495355224339</c:v>
                </c:pt>
                <c:pt idx="24">
                  <c:v>6.8878201172965632</c:v>
                </c:pt>
                <c:pt idx="25">
                  <c:v>6.5856906990706925</c:v>
                </c:pt>
                <c:pt idx="26">
                  <c:v>6.2835612808448218</c:v>
                </c:pt>
                <c:pt idx="27">
                  <c:v>5.9814318626189511</c:v>
                </c:pt>
                <c:pt idx="28">
                  <c:v>5.6793024443930804</c:v>
                </c:pt>
                <c:pt idx="29" formatCode="0.00">
                  <c:v>5.377173026167207</c:v>
                </c:pt>
                <c:pt idx="30">
                  <c:v>5.1827670649132926</c:v>
                </c:pt>
                <c:pt idx="31">
                  <c:v>4.9883611036593782</c:v>
                </c:pt>
                <c:pt idx="32">
                  <c:v>4.7939551424054638</c:v>
                </c:pt>
                <c:pt idx="33">
                  <c:v>4.5995491811515494</c:v>
                </c:pt>
                <c:pt idx="34">
                  <c:v>4.405143219897635</c:v>
                </c:pt>
                <c:pt idx="35">
                  <c:v>4.2107372586437206</c:v>
                </c:pt>
                <c:pt idx="36">
                  <c:v>4.0163312973898062</c:v>
                </c:pt>
                <c:pt idx="37">
                  <c:v>3.8219253361358918</c:v>
                </c:pt>
                <c:pt idx="38">
                  <c:v>3.6275193748819774</c:v>
                </c:pt>
                <c:pt idx="39">
                  <c:v>3.433113413628063</c:v>
                </c:pt>
                <c:pt idx="40">
                  <c:v>3.2387074523741486</c:v>
                </c:pt>
                <c:pt idx="41">
                  <c:v>3.0443014911202342</c:v>
                </c:pt>
                <c:pt idx="42">
                  <c:v>2.8498955298663198</c:v>
                </c:pt>
                <c:pt idx="43">
                  <c:v>2.6554895686124054</c:v>
                </c:pt>
                <c:pt idx="44">
                  <c:v>2.4610836073584887</c:v>
                </c:pt>
                <c:pt idx="45">
                  <c:v>2.3340048067120471</c:v>
                </c:pt>
                <c:pt idx="46">
                  <c:v>2.2069260060656055</c:v>
                </c:pt>
                <c:pt idx="47">
                  <c:v>2.0798472054191639</c:v>
                </c:pt>
                <c:pt idx="48">
                  <c:v>1.9527684047727221</c:v>
                </c:pt>
                <c:pt idx="49">
                  <c:v>1.8256896041262802</c:v>
                </c:pt>
                <c:pt idx="50">
                  <c:v>1.6986108034798384</c:v>
                </c:pt>
                <c:pt idx="51">
                  <c:v>1.5715320028333966</c:v>
                </c:pt>
                <c:pt idx="52">
                  <c:v>1.4444532021869547</c:v>
                </c:pt>
                <c:pt idx="53">
                  <c:v>1.3173744015405129</c:v>
                </c:pt>
                <c:pt idx="54">
                  <c:v>1.190295600894071</c:v>
                </c:pt>
                <c:pt idx="55">
                  <c:v>1.0632168002476292</c:v>
                </c:pt>
                <c:pt idx="56">
                  <c:v>0.93613799960118749</c:v>
                </c:pt>
                <c:pt idx="57">
                  <c:v>0.80905919895474576</c:v>
                </c:pt>
                <c:pt idx="58">
                  <c:v>0.68198039830830404</c:v>
                </c:pt>
                <c:pt idx="59" formatCode="0.00">
                  <c:v>0.55490159766186242</c:v>
                </c:pt>
                <c:pt idx="60">
                  <c:v>0.55490159766186242</c:v>
                </c:pt>
                <c:pt idx="61">
                  <c:v>0.55490159766186242</c:v>
                </c:pt>
                <c:pt idx="62">
                  <c:v>0.55490159766186242</c:v>
                </c:pt>
                <c:pt idx="63">
                  <c:v>0.55490159766186242</c:v>
                </c:pt>
                <c:pt idx="64">
                  <c:v>0.55490159766186242</c:v>
                </c:pt>
                <c:pt idx="65">
                  <c:v>0.55490159766186242</c:v>
                </c:pt>
              </c:numCache>
            </c:numRef>
          </c:val>
          <c:smooth val="1"/>
          <c:extLst>
            <c:ext xmlns:c16="http://schemas.microsoft.com/office/drawing/2014/chart" uri="{C3380CC4-5D6E-409C-BE32-E72D297353CC}">
              <c16:uniqueId val="{00000058-D548-4742-A9DE-DC07D6F14658}"/>
            </c:ext>
          </c:extLst>
        </c:ser>
        <c:ser>
          <c:idx val="3"/>
          <c:order val="3"/>
          <c:tx>
            <c:strRef>
              <c:f>Calculation!$R$20</c:f>
              <c:strCache>
                <c:ptCount val="1"/>
                <c:pt idx="0">
                  <c:v>Canada</c:v>
                </c:pt>
              </c:strCache>
            </c:strRef>
          </c:tx>
          <c:spPr>
            <a:ln w="34925" cap="rnd">
              <a:solidFill>
                <a:schemeClr val="tx1"/>
              </a:solidFill>
              <a:round/>
            </a:ln>
            <a:effectLst>
              <a:outerShdw blurRad="57150" dist="19050" dir="5400000" algn="ctr" rotWithShape="0">
                <a:srgbClr val="000000">
                  <a:alpha val="63000"/>
                </a:srgbClr>
              </a:outerShdw>
            </a:effectLst>
          </c:spPr>
          <c:marker>
            <c:symbol val="none"/>
          </c:marker>
          <c:dPt>
            <c:idx val="15"/>
            <c:marker>
              <c:symbol val="none"/>
            </c:marker>
            <c:bubble3D val="0"/>
            <c:extLst>
              <c:ext xmlns:c16="http://schemas.microsoft.com/office/drawing/2014/chart" uri="{C3380CC4-5D6E-409C-BE32-E72D297353CC}">
                <c16:uniqueId val="{0000000F-D548-4742-A9DE-DC07D6F14658}"/>
              </c:ext>
            </c:extLst>
          </c:dPt>
          <c:dLbls>
            <c:dLbl>
              <c:idx val="0"/>
              <c:delete val="1"/>
              <c:extLst>
                <c:ext xmlns:c15="http://schemas.microsoft.com/office/drawing/2012/chart" uri="{CE6537A1-D6FC-4f65-9D91-7224C49458BB}"/>
                <c:ext xmlns:c16="http://schemas.microsoft.com/office/drawing/2014/chart" uri="{C3380CC4-5D6E-409C-BE32-E72D297353CC}">
                  <c16:uniqueId val="{00000000-D548-4742-A9DE-DC07D6F14658}"/>
                </c:ext>
              </c:extLst>
            </c:dLbl>
            <c:dLbl>
              <c:idx val="1"/>
              <c:delete val="1"/>
              <c:extLst>
                <c:ext xmlns:c15="http://schemas.microsoft.com/office/drawing/2012/chart" uri="{CE6537A1-D6FC-4f65-9D91-7224C49458BB}"/>
                <c:ext xmlns:c16="http://schemas.microsoft.com/office/drawing/2014/chart" uri="{C3380CC4-5D6E-409C-BE32-E72D297353CC}">
                  <c16:uniqueId val="{00000001-D548-4742-A9DE-DC07D6F14658}"/>
                </c:ext>
              </c:extLst>
            </c:dLbl>
            <c:dLbl>
              <c:idx val="2"/>
              <c:delete val="1"/>
              <c:extLst>
                <c:ext xmlns:c15="http://schemas.microsoft.com/office/drawing/2012/chart" uri="{CE6537A1-D6FC-4f65-9D91-7224C49458BB}"/>
                <c:ext xmlns:c16="http://schemas.microsoft.com/office/drawing/2014/chart" uri="{C3380CC4-5D6E-409C-BE32-E72D297353CC}">
                  <c16:uniqueId val="{00000002-D548-4742-A9DE-DC07D6F14658}"/>
                </c:ext>
              </c:extLst>
            </c:dLbl>
            <c:dLbl>
              <c:idx val="3"/>
              <c:delete val="1"/>
              <c:extLst>
                <c:ext xmlns:c15="http://schemas.microsoft.com/office/drawing/2012/chart" uri="{CE6537A1-D6FC-4f65-9D91-7224C49458BB}"/>
                <c:ext xmlns:c16="http://schemas.microsoft.com/office/drawing/2014/chart" uri="{C3380CC4-5D6E-409C-BE32-E72D297353CC}">
                  <c16:uniqueId val="{00000003-D548-4742-A9DE-DC07D6F14658}"/>
                </c:ext>
              </c:extLst>
            </c:dLbl>
            <c:dLbl>
              <c:idx val="4"/>
              <c:delete val="1"/>
              <c:extLst>
                <c:ext xmlns:c15="http://schemas.microsoft.com/office/drawing/2012/chart" uri="{CE6537A1-D6FC-4f65-9D91-7224C49458BB}"/>
                <c:ext xmlns:c16="http://schemas.microsoft.com/office/drawing/2014/chart" uri="{C3380CC4-5D6E-409C-BE32-E72D297353CC}">
                  <c16:uniqueId val="{00000004-D548-4742-A9DE-DC07D6F14658}"/>
                </c:ext>
              </c:extLst>
            </c:dLbl>
            <c:dLbl>
              <c:idx val="5"/>
              <c:delete val="1"/>
              <c:extLst>
                <c:ext xmlns:c15="http://schemas.microsoft.com/office/drawing/2012/chart" uri="{CE6537A1-D6FC-4f65-9D91-7224C49458BB}"/>
                <c:ext xmlns:c16="http://schemas.microsoft.com/office/drawing/2014/chart" uri="{C3380CC4-5D6E-409C-BE32-E72D297353CC}">
                  <c16:uniqueId val="{00000005-D548-4742-A9DE-DC07D6F14658}"/>
                </c:ext>
              </c:extLst>
            </c:dLbl>
            <c:dLbl>
              <c:idx val="6"/>
              <c:delete val="1"/>
              <c:extLst>
                <c:ext xmlns:c15="http://schemas.microsoft.com/office/drawing/2012/chart" uri="{CE6537A1-D6FC-4f65-9D91-7224C49458BB}"/>
                <c:ext xmlns:c16="http://schemas.microsoft.com/office/drawing/2014/chart" uri="{C3380CC4-5D6E-409C-BE32-E72D297353CC}">
                  <c16:uniqueId val="{00000006-D548-4742-A9DE-DC07D6F14658}"/>
                </c:ext>
              </c:extLst>
            </c:dLbl>
            <c:dLbl>
              <c:idx val="7"/>
              <c:delete val="1"/>
              <c:extLst>
                <c:ext xmlns:c15="http://schemas.microsoft.com/office/drawing/2012/chart" uri="{CE6537A1-D6FC-4f65-9D91-7224C49458BB}"/>
                <c:ext xmlns:c16="http://schemas.microsoft.com/office/drawing/2014/chart" uri="{C3380CC4-5D6E-409C-BE32-E72D297353CC}">
                  <c16:uniqueId val="{00000007-D548-4742-A9DE-DC07D6F14658}"/>
                </c:ext>
              </c:extLst>
            </c:dLbl>
            <c:dLbl>
              <c:idx val="8"/>
              <c:delete val="1"/>
              <c:extLst>
                <c:ext xmlns:c15="http://schemas.microsoft.com/office/drawing/2012/chart" uri="{CE6537A1-D6FC-4f65-9D91-7224C49458BB}"/>
                <c:ext xmlns:c16="http://schemas.microsoft.com/office/drawing/2014/chart" uri="{C3380CC4-5D6E-409C-BE32-E72D297353CC}">
                  <c16:uniqueId val="{00000008-D548-4742-A9DE-DC07D6F14658}"/>
                </c:ext>
              </c:extLst>
            </c:dLbl>
            <c:dLbl>
              <c:idx val="9"/>
              <c:delete val="1"/>
              <c:extLst>
                <c:ext xmlns:c15="http://schemas.microsoft.com/office/drawing/2012/chart" uri="{CE6537A1-D6FC-4f65-9D91-7224C49458BB}"/>
                <c:ext xmlns:c16="http://schemas.microsoft.com/office/drawing/2014/chart" uri="{C3380CC4-5D6E-409C-BE32-E72D297353CC}">
                  <c16:uniqueId val="{00000009-D548-4742-A9DE-DC07D6F14658}"/>
                </c:ext>
              </c:extLst>
            </c:dLbl>
            <c:dLbl>
              <c:idx val="10"/>
              <c:delete val="1"/>
              <c:extLst>
                <c:ext xmlns:c15="http://schemas.microsoft.com/office/drawing/2012/chart" uri="{CE6537A1-D6FC-4f65-9D91-7224C49458BB}"/>
                <c:ext xmlns:c16="http://schemas.microsoft.com/office/drawing/2014/chart" uri="{C3380CC4-5D6E-409C-BE32-E72D297353CC}">
                  <c16:uniqueId val="{0000000A-D548-4742-A9DE-DC07D6F14658}"/>
                </c:ext>
              </c:extLst>
            </c:dLbl>
            <c:dLbl>
              <c:idx val="11"/>
              <c:delete val="1"/>
              <c:extLst>
                <c:ext xmlns:c15="http://schemas.microsoft.com/office/drawing/2012/chart" uri="{CE6537A1-D6FC-4f65-9D91-7224C49458BB}"/>
                <c:ext xmlns:c16="http://schemas.microsoft.com/office/drawing/2014/chart" uri="{C3380CC4-5D6E-409C-BE32-E72D297353CC}">
                  <c16:uniqueId val="{0000000B-D548-4742-A9DE-DC07D6F14658}"/>
                </c:ext>
              </c:extLst>
            </c:dLbl>
            <c:dLbl>
              <c:idx val="12"/>
              <c:delete val="1"/>
              <c:extLst>
                <c:ext xmlns:c15="http://schemas.microsoft.com/office/drawing/2012/chart" uri="{CE6537A1-D6FC-4f65-9D91-7224C49458BB}"/>
                <c:ext xmlns:c16="http://schemas.microsoft.com/office/drawing/2014/chart" uri="{C3380CC4-5D6E-409C-BE32-E72D297353CC}">
                  <c16:uniqueId val="{0000000C-D548-4742-A9DE-DC07D6F14658}"/>
                </c:ext>
              </c:extLst>
            </c:dLbl>
            <c:dLbl>
              <c:idx val="13"/>
              <c:delete val="1"/>
              <c:extLst>
                <c:ext xmlns:c15="http://schemas.microsoft.com/office/drawing/2012/chart" uri="{CE6537A1-D6FC-4f65-9D91-7224C49458BB}"/>
                <c:ext xmlns:c16="http://schemas.microsoft.com/office/drawing/2014/chart" uri="{C3380CC4-5D6E-409C-BE32-E72D297353CC}">
                  <c16:uniqueId val="{0000000D-D548-4742-A9DE-DC07D6F14658}"/>
                </c:ext>
              </c:extLst>
            </c:dLbl>
            <c:dLbl>
              <c:idx val="14"/>
              <c:delete val="1"/>
              <c:extLst>
                <c:ext xmlns:c15="http://schemas.microsoft.com/office/drawing/2012/chart" uri="{CE6537A1-D6FC-4f65-9D91-7224C49458BB}"/>
                <c:ext xmlns:c16="http://schemas.microsoft.com/office/drawing/2014/chart" uri="{C3380CC4-5D6E-409C-BE32-E72D297353CC}">
                  <c16:uniqueId val="{0000000E-D548-4742-A9DE-DC07D6F14658}"/>
                </c:ext>
              </c:extLst>
            </c:dLbl>
            <c:dLbl>
              <c:idx val="15"/>
              <c:delete val="1"/>
              <c:extLst>
                <c:ext xmlns:c15="http://schemas.microsoft.com/office/drawing/2012/chart" uri="{CE6537A1-D6FC-4f65-9D91-7224C49458BB}"/>
                <c:ext xmlns:c16="http://schemas.microsoft.com/office/drawing/2014/chart" uri="{C3380CC4-5D6E-409C-BE32-E72D297353CC}">
                  <c16:uniqueId val="{0000000F-D548-4742-A9DE-DC07D6F14658}"/>
                </c:ext>
              </c:extLst>
            </c:dLbl>
            <c:dLbl>
              <c:idx val="16"/>
              <c:delete val="1"/>
              <c:extLst>
                <c:ext xmlns:c15="http://schemas.microsoft.com/office/drawing/2012/chart" uri="{CE6537A1-D6FC-4f65-9D91-7224C49458BB}"/>
                <c:ext xmlns:c16="http://schemas.microsoft.com/office/drawing/2014/chart" uri="{C3380CC4-5D6E-409C-BE32-E72D297353CC}">
                  <c16:uniqueId val="{00000010-D548-4742-A9DE-DC07D6F14658}"/>
                </c:ext>
              </c:extLst>
            </c:dLbl>
            <c:dLbl>
              <c:idx val="17"/>
              <c:delete val="1"/>
              <c:extLst>
                <c:ext xmlns:c15="http://schemas.microsoft.com/office/drawing/2012/chart" uri="{CE6537A1-D6FC-4f65-9D91-7224C49458BB}"/>
                <c:ext xmlns:c16="http://schemas.microsoft.com/office/drawing/2014/chart" uri="{C3380CC4-5D6E-409C-BE32-E72D297353CC}">
                  <c16:uniqueId val="{00000011-D548-4742-A9DE-DC07D6F14658}"/>
                </c:ext>
              </c:extLst>
            </c:dLbl>
            <c:dLbl>
              <c:idx val="18"/>
              <c:delete val="1"/>
              <c:extLst>
                <c:ext xmlns:c15="http://schemas.microsoft.com/office/drawing/2012/chart" uri="{CE6537A1-D6FC-4f65-9D91-7224C49458BB}"/>
                <c:ext xmlns:c16="http://schemas.microsoft.com/office/drawing/2014/chart" uri="{C3380CC4-5D6E-409C-BE32-E72D297353CC}">
                  <c16:uniqueId val="{00000012-D548-4742-A9DE-DC07D6F14658}"/>
                </c:ext>
              </c:extLst>
            </c:dLbl>
            <c:dLbl>
              <c:idx val="19"/>
              <c:delete val="1"/>
              <c:extLst>
                <c:ext xmlns:c15="http://schemas.microsoft.com/office/drawing/2012/chart" uri="{CE6537A1-D6FC-4f65-9D91-7224C49458BB}"/>
                <c:ext xmlns:c16="http://schemas.microsoft.com/office/drawing/2014/chart" uri="{C3380CC4-5D6E-409C-BE32-E72D297353CC}">
                  <c16:uniqueId val="{00000013-D548-4742-A9DE-DC07D6F14658}"/>
                </c:ext>
              </c:extLst>
            </c:dLbl>
            <c:dLbl>
              <c:idx val="20"/>
              <c:delete val="1"/>
              <c:extLst>
                <c:ext xmlns:c15="http://schemas.microsoft.com/office/drawing/2012/chart" uri="{CE6537A1-D6FC-4f65-9D91-7224C49458BB}"/>
                <c:ext xmlns:c16="http://schemas.microsoft.com/office/drawing/2014/chart" uri="{C3380CC4-5D6E-409C-BE32-E72D297353CC}">
                  <c16:uniqueId val="{00000014-D548-4742-A9DE-DC07D6F14658}"/>
                </c:ext>
              </c:extLst>
            </c:dLbl>
            <c:dLbl>
              <c:idx val="21"/>
              <c:delete val="1"/>
              <c:extLst>
                <c:ext xmlns:c15="http://schemas.microsoft.com/office/drawing/2012/chart" uri="{CE6537A1-D6FC-4f65-9D91-7224C49458BB}"/>
                <c:ext xmlns:c16="http://schemas.microsoft.com/office/drawing/2014/chart" uri="{C3380CC4-5D6E-409C-BE32-E72D297353CC}">
                  <c16:uniqueId val="{00000002-DC2D-4587-A581-CE9B425FD114}"/>
                </c:ext>
              </c:extLst>
            </c:dLbl>
            <c:dLbl>
              <c:idx val="22"/>
              <c:delete val="1"/>
              <c:extLst>
                <c:ext xmlns:c15="http://schemas.microsoft.com/office/drawing/2012/chart" uri="{CE6537A1-D6FC-4f65-9D91-7224C49458BB}">
                  <c15:layout>
                    <c:manualLayout>
                      <c:w val="0.11510018214936248"/>
                      <c:h val="9.3483709273182947E-2"/>
                    </c:manualLayout>
                  </c15:layout>
                </c:ext>
                <c:ext xmlns:c16="http://schemas.microsoft.com/office/drawing/2014/chart" uri="{C3380CC4-5D6E-409C-BE32-E72D297353CC}">
                  <c16:uniqueId val="{00000001-DC2D-4587-A581-CE9B425FD114}"/>
                </c:ext>
              </c:extLst>
            </c:dLbl>
            <c:dLbl>
              <c:idx val="23"/>
              <c:delete val="1"/>
              <c:extLst>
                <c:ext xmlns:c15="http://schemas.microsoft.com/office/drawing/2012/chart" uri="{CE6537A1-D6FC-4f65-9D91-7224C49458BB}"/>
                <c:ext xmlns:c16="http://schemas.microsoft.com/office/drawing/2014/chart" uri="{C3380CC4-5D6E-409C-BE32-E72D297353CC}">
                  <c16:uniqueId val="{00000002-E958-424E-B9B8-529DD6024934}"/>
                </c:ext>
              </c:extLst>
            </c:dLbl>
            <c:dLbl>
              <c:idx val="24"/>
              <c:layout>
                <c:manualLayout>
                  <c:x val="1.2750455373406126E-2"/>
                  <c:y val="7.522746699779096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58-424E-B9B8-529DD6024934}"/>
                </c:ext>
              </c:extLst>
            </c:dLbl>
            <c:spPr>
              <a:noFill/>
              <a:ln>
                <a:noFill/>
              </a:ln>
              <a:effectLst/>
            </c:spPr>
            <c:txPr>
              <a:bodyPr rot="0" spcFirstLastPara="1" vertOverflow="ellipsis" vert="horz" wrap="square" anchor="ctr" anchorCtr="0"/>
              <a:lstStyle/>
              <a:p>
                <a:pPr algn="ctr" rtl="0">
                  <a:defRPr lang="en-US" sz="1100" b="0" i="0" u="none" strike="noStrike" kern="1200" baseline="0">
                    <a:solidFill>
                      <a:sysClr val="windowText" lastClr="000000"/>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numRef>
              <c:f>Calculation!$S$19:$CF$19</c:f>
              <c:numCache>
                <c:formatCode>General</c:formatCode>
                <c:ptCount val="6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numCache>
            </c:numRef>
          </c:cat>
          <c:val>
            <c:numRef>
              <c:f>Calculation!$S$20:$AQ$20</c:f>
              <c:numCache>
                <c:formatCode>0.0</c:formatCode>
                <c:ptCount val="25"/>
                <c:pt idx="0">
                  <c:v>17.670195551871998</c:v>
                </c:pt>
                <c:pt idx="1">
                  <c:v>17.224197999699999</c:v>
                </c:pt>
                <c:pt idx="2">
                  <c:v>17.689976681390998</c:v>
                </c:pt>
                <c:pt idx="3">
                  <c:v>18.138559649272999</c:v>
                </c:pt>
                <c:pt idx="4">
                  <c:v>17.519842210326001</c:v>
                </c:pt>
                <c:pt idx="5">
                  <c:v>18.034797118193001</c:v>
                </c:pt>
                <c:pt idx="6">
                  <c:v>17.604183609128</c:v>
                </c:pt>
                <c:pt idx="7">
                  <c:v>18.008760014673999</c:v>
                </c:pt>
                <c:pt idx="8">
                  <c:v>17.225759429105</c:v>
                </c:pt>
                <c:pt idx="9">
                  <c:v>16.063765310318001</c:v>
                </c:pt>
                <c:pt idx="10">
                  <c:v>16.451017931782999</c:v>
                </c:pt>
                <c:pt idx="11">
                  <c:v>16.670700923234001</c:v>
                </c:pt>
                <c:pt idx="12">
                  <c:v>16.251365600907999</c:v>
                </c:pt>
                <c:pt idx="13">
                  <c:v>16.315606644273</c:v>
                </c:pt>
                <c:pt idx="14">
                  <c:v>16.298965875981001</c:v>
                </c:pt>
                <c:pt idx="15">
                  <c:v>15.977304124211001</c:v>
                </c:pt>
                <c:pt idx="16">
                  <c:v>15.819824595274</c:v>
                </c:pt>
                <c:pt idx="17">
                  <c:v>16.161253392681001</c:v>
                </c:pt>
                <c:pt idx="18">
                  <c:v>16.57702901108</c:v>
                </c:pt>
                <c:pt idx="19">
                  <c:v>16.337953945294</c:v>
                </c:pt>
                <c:pt idx="20">
                  <c:v>14.585070273723</c:v>
                </c:pt>
                <c:pt idx="21">
                  <c:v>14.812108508101</c:v>
                </c:pt>
                <c:pt idx="22">
                  <c:v>15.057663934740001</c:v>
                </c:pt>
                <c:pt idx="23">
                  <c:v>14.708013966189</c:v>
                </c:pt>
                <c:pt idx="24">
                  <c:v>14.870140579974001</c:v>
                </c:pt>
              </c:numCache>
            </c:numRef>
          </c:val>
          <c:smooth val="1"/>
          <c:extLst>
            <c:ext xmlns:c16="http://schemas.microsoft.com/office/drawing/2014/chart" uri="{C3380CC4-5D6E-409C-BE32-E72D297353CC}">
              <c16:uniqueId val="{00000042-D548-4742-A9DE-DC07D6F14658}"/>
            </c:ext>
          </c:extLst>
        </c:ser>
        <c:dLbls>
          <c:showLegendKey val="0"/>
          <c:showVal val="0"/>
          <c:showCatName val="0"/>
          <c:showSerName val="0"/>
          <c:showPercent val="0"/>
          <c:showBubbleSize val="0"/>
        </c:dLbls>
        <c:smooth val="0"/>
        <c:axId val="316635608"/>
        <c:axId val="1"/>
      </c:lineChart>
      <c:catAx>
        <c:axId val="316635608"/>
        <c:scaling>
          <c:orientation val="minMax"/>
        </c:scaling>
        <c:delete val="0"/>
        <c:axPos val="b"/>
        <c:numFmt formatCode="0" sourceLinked="0"/>
        <c:majorTickMark val="none"/>
        <c:minorTickMark val="none"/>
        <c:tickLblPos val="low"/>
        <c:spPr>
          <a:noFill/>
          <a:ln w="9525" cap="flat" cmpd="sng" algn="ctr">
            <a:solidFill>
              <a:schemeClr val="lt1">
                <a:lumMod val="95000"/>
                <a:alpha val="10000"/>
              </a:schemeClr>
            </a:solidFill>
            <a:round/>
          </a:ln>
          <a:effectLst/>
        </c:spPr>
        <c:txPr>
          <a:bodyPr rot="0" spcFirstLastPara="1" vertOverflow="ellipsis" wrap="square" anchor="ctr" anchorCtr="1"/>
          <a:lstStyle/>
          <a:p>
            <a:pPr>
              <a:defRPr sz="1200" b="0" i="0" u="none" strike="noStrike" kern="1200" baseline="0">
                <a:solidFill>
                  <a:schemeClr val="lt1">
                    <a:lumMod val="85000"/>
                  </a:schemeClr>
                </a:solidFill>
                <a:latin typeface="+mn-lt"/>
                <a:ea typeface="+mn-ea"/>
                <a:cs typeface="+mn-cs"/>
              </a:defRPr>
            </a:pPr>
            <a:endParaRPr lang="da-DK"/>
          </a:p>
        </c:txPr>
        <c:crossAx val="1"/>
        <c:crosses val="autoZero"/>
        <c:auto val="1"/>
        <c:lblAlgn val="ctr"/>
        <c:lblOffset val="100"/>
        <c:tickMarkSkip val="1"/>
        <c:noMultiLvlLbl val="0"/>
      </c:catAx>
      <c:valAx>
        <c:axId val="1"/>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1200" b="0" i="0" u="none" strike="noStrike" kern="1200" baseline="0">
                <a:solidFill>
                  <a:schemeClr val="lt1">
                    <a:lumMod val="85000"/>
                  </a:schemeClr>
                </a:solidFill>
                <a:latin typeface="+mn-lt"/>
                <a:ea typeface="+mn-ea"/>
                <a:cs typeface="+mn-cs"/>
              </a:defRPr>
            </a:pPr>
            <a:endParaRPr lang="da-DK"/>
          </a:p>
        </c:txPr>
        <c:crossAx val="316635608"/>
        <c:crosses val="autoZero"/>
        <c:crossBetween val="midCat"/>
      </c:valAx>
      <c:spPr>
        <a:noFill/>
        <a:ln>
          <a:noFill/>
        </a:ln>
        <a:effectLst/>
      </c:spPr>
    </c:plotArea>
    <c:plotVisOnly val="1"/>
    <c:dispBlanksAs val="gap"/>
    <c:showDLblsOverMax val="0"/>
  </c:chart>
  <c:spPr>
    <a:solidFill>
      <a:schemeClr val="tx1">
        <a:lumMod val="50000"/>
        <a:lumOff val="50000"/>
      </a:schemeClr>
    </a:solidFill>
    <a:ln>
      <a:noFill/>
    </a:ln>
    <a:effectLst/>
  </c:spPr>
  <c:txPr>
    <a:bodyPr/>
    <a:lstStyle/>
    <a:p>
      <a:pPr>
        <a:defRPr sz="1200"/>
      </a:pPr>
      <a:endParaRPr lang="da-DK"/>
    </a:p>
  </c:txPr>
  <c:printSettings>
    <c:headerFooter alignWithMargins="0"/>
    <c:pageMargins b="1" l="0.75000000000000022" r="0.75000000000000022" t="1" header="0" footer="0"/>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mn-lt"/>
                <a:ea typeface="Times New Roman"/>
                <a:cs typeface="Times New Roman"/>
              </a:defRPr>
            </a:pPr>
            <a:r>
              <a:rPr lang="da-DK" sz="1400" b="0">
                <a:solidFill>
                  <a:schemeClr val="tx1">
                    <a:lumMod val="65000"/>
                    <a:lumOff val="35000"/>
                  </a:schemeClr>
                </a:solidFill>
                <a:latin typeface="+mn-lt"/>
              </a:rPr>
              <a:t>CO</a:t>
            </a:r>
            <a:r>
              <a:rPr lang="da-DK" sz="1400" b="0">
                <a:solidFill>
                  <a:schemeClr val="tx1">
                    <a:lumMod val="65000"/>
                    <a:lumOff val="35000"/>
                  </a:schemeClr>
                </a:solidFill>
                <a:latin typeface="Calibri" panose="020F0502020204030204" pitchFamily="34" charset="0"/>
                <a:cs typeface="Calibri" panose="020F0502020204030204" pitchFamily="34" charset="0"/>
              </a:rPr>
              <a:t>₂</a:t>
            </a:r>
            <a:r>
              <a:rPr lang="da-DK" sz="1400" b="0">
                <a:solidFill>
                  <a:schemeClr val="tx1">
                    <a:lumMod val="65000"/>
                    <a:lumOff val="35000"/>
                  </a:schemeClr>
                </a:solidFill>
                <a:latin typeface="+mn-lt"/>
              </a:rPr>
              <a:t> in the Atmosphere in</a:t>
            </a:r>
            <a:r>
              <a:rPr lang="da-DK" sz="1400" b="0" baseline="0">
                <a:solidFill>
                  <a:schemeClr val="tx1">
                    <a:lumMod val="65000"/>
                    <a:lumOff val="35000"/>
                  </a:schemeClr>
                </a:solidFill>
                <a:latin typeface="+mn-lt"/>
              </a:rPr>
              <a:t> </a:t>
            </a:r>
            <a:r>
              <a:rPr lang="da-DK" sz="1400" b="0">
                <a:solidFill>
                  <a:schemeClr val="tx1">
                    <a:lumMod val="65000"/>
                    <a:lumOff val="35000"/>
                  </a:schemeClr>
                </a:solidFill>
                <a:latin typeface="+mn-lt"/>
              </a:rPr>
              <a:t>parts per million (ppm)</a:t>
            </a:r>
          </a:p>
        </c:rich>
      </c:tx>
      <c:layout>
        <c:manualLayout>
          <c:xMode val="edge"/>
          <c:yMode val="edge"/>
          <c:x val="0.14060925196850393"/>
          <c:y val="2.2783811845829626E-2"/>
        </c:manualLayout>
      </c:layout>
      <c:overlay val="0"/>
      <c:spPr>
        <a:noFill/>
        <a:ln w="25400">
          <a:noFill/>
        </a:ln>
      </c:spPr>
    </c:title>
    <c:autoTitleDeleted val="0"/>
    <c:plotArea>
      <c:layout>
        <c:manualLayout>
          <c:layoutTarget val="inner"/>
          <c:xMode val="edge"/>
          <c:yMode val="edge"/>
          <c:x val="8.5213582677165348E-2"/>
          <c:y val="0.11717692980685106"/>
          <c:w val="0.87905708661417337"/>
          <c:h val="0.75019509377728011"/>
        </c:manualLayout>
      </c:layout>
      <c:lineChart>
        <c:grouping val="standard"/>
        <c:varyColors val="0"/>
        <c:ser>
          <c:idx val="0"/>
          <c:order val="0"/>
          <c:tx>
            <c:strRef>
              <c:f>'Global Indicators'!$A$6</c:f>
              <c:strCache>
                <c:ptCount val="1"/>
                <c:pt idx="0">
                  <c:v>CO₂ in the Atmosphere</c:v>
                </c:pt>
              </c:strCache>
            </c:strRef>
          </c:tx>
          <c:spPr>
            <a:ln w="50800">
              <a:solidFill>
                <a:srgbClr val="0070C0"/>
              </a:solidFill>
              <a:prstDash val="solid"/>
            </a:ln>
          </c:spPr>
          <c:marker>
            <c:symbol val="none"/>
          </c:marker>
          <c:dLbls>
            <c:dLbl>
              <c:idx val="0"/>
              <c:layout>
                <c:manualLayout>
                  <c:x val="2.2462419470293486E-2"/>
                  <c:y val="8.4443906050205325E-2"/>
                </c:manualLayout>
              </c:layout>
              <c:spPr>
                <a:noFill/>
                <a:ln>
                  <a:noFill/>
                </a:ln>
                <a:effectLst/>
              </c:spPr>
              <c:txPr>
                <a:bodyPr wrap="square" lIns="38100" tIns="19050" rIns="38100" bIns="19050" anchor="ctr">
                  <a:spAutoFit/>
                </a:bodyPr>
                <a:lstStyle/>
                <a:p>
                  <a:pPr>
                    <a:defRPr sz="1000" b="1">
                      <a:solidFill>
                        <a:sysClr val="windowText" lastClr="000000"/>
                      </a:solidFill>
                      <a:latin typeface="+mn-lt"/>
                    </a:defRPr>
                  </a:pPr>
                  <a:endParaRPr lang="da-DK"/>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59-4E41-970D-3FCD9E7BC997}"/>
                </c:ext>
              </c:extLst>
            </c:dLbl>
            <c:dLbl>
              <c:idx val="1"/>
              <c:delete val="1"/>
              <c:extLst>
                <c:ext xmlns:c15="http://schemas.microsoft.com/office/drawing/2012/chart" uri="{CE6537A1-D6FC-4f65-9D91-7224C49458BB}"/>
                <c:ext xmlns:c16="http://schemas.microsoft.com/office/drawing/2014/chart" uri="{C3380CC4-5D6E-409C-BE32-E72D297353CC}">
                  <c16:uniqueId val="{00000001-D759-4E41-970D-3FCD9E7BC997}"/>
                </c:ext>
              </c:extLst>
            </c:dLbl>
            <c:dLbl>
              <c:idx val="2"/>
              <c:delete val="1"/>
              <c:extLst>
                <c:ext xmlns:c15="http://schemas.microsoft.com/office/drawing/2012/chart" uri="{CE6537A1-D6FC-4f65-9D91-7224C49458BB}"/>
                <c:ext xmlns:c16="http://schemas.microsoft.com/office/drawing/2014/chart" uri="{C3380CC4-5D6E-409C-BE32-E72D297353CC}">
                  <c16:uniqueId val="{00000002-D759-4E41-970D-3FCD9E7BC997}"/>
                </c:ext>
              </c:extLst>
            </c:dLbl>
            <c:dLbl>
              <c:idx val="3"/>
              <c:delete val="1"/>
              <c:extLst>
                <c:ext xmlns:c15="http://schemas.microsoft.com/office/drawing/2012/chart" uri="{CE6537A1-D6FC-4f65-9D91-7224C49458BB}"/>
                <c:ext xmlns:c16="http://schemas.microsoft.com/office/drawing/2014/chart" uri="{C3380CC4-5D6E-409C-BE32-E72D297353CC}">
                  <c16:uniqueId val="{00000003-D759-4E41-970D-3FCD9E7BC997}"/>
                </c:ext>
              </c:extLst>
            </c:dLbl>
            <c:dLbl>
              <c:idx val="4"/>
              <c:delete val="1"/>
              <c:extLst>
                <c:ext xmlns:c15="http://schemas.microsoft.com/office/drawing/2012/chart" uri="{CE6537A1-D6FC-4f65-9D91-7224C49458BB}"/>
                <c:ext xmlns:c16="http://schemas.microsoft.com/office/drawing/2014/chart" uri="{C3380CC4-5D6E-409C-BE32-E72D297353CC}">
                  <c16:uniqueId val="{00000004-D759-4E41-970D-3FCD9E7BC997}"/>
                </c:ext>
              </c:extLst>
            </c:dLbl>
            <c:dLbl>
              <c:idx val="5"/>
              <c:delete val="1"/>
              <c:extLst>
                <c:ext xmlns:c15="http://schemas.microsoft.com/office/drawing/2012/chart" uri="{CE6537A1-D6FC-4f65-9D91-7224C49458BB}"/>
                <c:ext xmlns:c16="http://schemas.microsoft.com/office/drawing/2014/chart" uri="{C3380CC4-5D6E-409C-BE32-E72D297353CC}">
                  <c16:uniqueId val="{00000005-D759-4E41-970D-3FCD9E7BC997}"/>
                </c:ext>
              </c:extLst>
            </c:dLbl>
            <c:dLbl>
              <c:idx val="6"/>
              <c:delete val="1"/>
              <c:extLst>
                <c:ext xmlns:c15="http://schemas.microsoft.com/office/drawing/2012/chart" uri="{CE6537A1-D6FC-4f65-9D91-7224C49458BB}"/>
                <c:ext xmlns:c16="http://schemas.microsoft.com/office/drawing/2014/chart" uri="{C3380CC4-5D6E-409C-BE32-E72D297353CC}">
                  <c16:uniqueId val="{00000006-D759-4E41-970D-3FCD9E7BC997}"/>
                </c:ext>
              </c:extLst>
            </c:dLbl>
            <c:dLbl>
              <c:idx val="7"/>
              <c:delete val="1"/>
              <c:extLst>
                <c:ext xmlns:c15="http://schemas.microsoft.com/office/drawing/2012/chart" uri="{CE6537A1-D6FC-4f65-9D91-7224C49458BB}"/>
                <c:ext xmlns:c16="http://schemas.microsoft.com/office/drawing/2014/chart" uri="{C3380CC4-5D6E-409C-BE32-E72D297353CC}">
                  <c16:uniqueId val="{00000007-D759-4E41-970D-3FCD9E7BC997}"/>
                </c:ext>
              </c:extLst>
            </c:dLbl>
            <c:dLbl>
              <c:idx val="8"/>
              <c:delete val="1"/>
              <c:extLst>
                <c:ext xmlns:c15="http://schemas.microsoft.com/office/drawing/2012/chart" uri="{CE6537A1-D6FC-4f65-9D91-7224C49458BB}"/>
                <c:ext xmlns:c16="http://schemas.microsoft.com/office/drawing/2014/chart" uri="{C3380CC4-5D6E-409C-BE32-E72D297353CC}">
                  <c16:uniqueId val="{00000008-D759-4E41-970D-3FCD9E7BC997}"/>
                </c:ext>
              </c:extLst>
            </c:dLbl>
            <c:dLbl>
              <c:idx val="9"/>
              <c:delete val="1"/>
              <c:extLst>
                <c:ext xmlns:c15="http://schemas.microsoft.com/office/drawing/2012/chart" uri="{CE6537A1-D6FC-4f65-9D91-7224C49458BB}"/>
                <c:ext xmlns:c16="http://schemas.microsoft.com/office/drawing/2014/chart" uri="{C3380CC4-5D6E-409C-BE32-E72D297353CC}">
                  <c16:uniqueId val="{00000009-D759-4E41-970D-3FCD9E7BC997}"/>
                </c:ext>
              </c:extLst>
            </c:dLbl>
            <c:dLbl>
              <c:idx val="10"/>
              <c:delete val="1"/>
              <c:extLst>
                <c:ext xmlns:c15="http://schemas.microsoft.com/office/drawing/2012/chart" uri="{CE6537A1-D6FC-4f65-9D91-7224C49458BB}"/>
                <c:ext xmlns:c16="http://schemas.microsoft.com/office/drawing/2014/chart" uri="{C3380CC4-5D6E-409C-BE32-E72D297353CC}">
                  <c16:uniqueId val="{0000000A-D759-4E41-970D-3FCD9E7BC997}"/>
                </c:ext>
              </c:extLst>
            </c:dLbl>
            <c:dLbl>
              <c:idx val="11"/>
              <c:delete val="1"/>
              <c:extLst>
                <c:ext xmlns:c15="http://schemas.microsoft.com/office/drawing/2012/chart" uri="{CE6537A1-D6FC-4f65-9D91-7224C49458BB}"/>
                <c:ext xmlns:c16="http://schemas.microsoft.com/office/drawing/2014/chart" uri="{C3380CC4-5D6E-409C-BE32-E72D297353CC}">
                  <c16:uniqueId val="{0000000B-D759-4E41-970D-3FCD9E7BC997}"/>
                </c:ext>
              </c:extLst>
            </c:dLbl>
            <c:dLbl>
              <c:idx val="12"/>
              <c:delete val="1"/>
              <c:extLst>
                <c:ext xmlns:c15="http://schemas.microsoft.com/office/drawing/2012/chart" uri="{CE6537A1-D6FC-4f65-9D91-7224C49458BB}"/>
                <c:ext xmlns:c16="http://schemas.microsoft.com/office/drawing/2014/chart" uri="{C3380CC4-5D6E-409C-BE32-E72D297353CC}">
                  <c16:uniqueId val="{0000000C-D759-4E41-970D-3FCD9E7BC997}"/>
                </c:ext>
              </c:extLst>
            </c:dLbl>
            <c:dLbl>
              <c:idx val="13"/>
              <c:delete val="1"/>
              <c:extLst>
                <c:ext xmlns:c15="http://schemas.microsoft.com/office/drawing/2012/chart" uri="{CE6537A1-D6FC-4f65-9D91-7224C49458BB}"/>
                <c:ext xmlns:c16="http://schemas.microsoft.com/office/drawing/2014/chart" uri="{C3380CC4-5D6E-409C-BE32-E72D297353CC}">
                  <c16:uniqueId val="{0000000D-D759-4E41-970D-3FCD9E7BC997}"/>
                </c:ext>
              </c:extLst>
            </c:dLbl>
            <c:dLbl>
              <c:idx val="14"/>
              <c:delete val="1"/>
              <c:extLst>
                <c:ext xmlns:c15="http://schemas.microsoft.com/office/drawing/2012/chart" uri="{CE6537A1-D6FC-4f65-9D91-7224C49458BB}"/>
                <c:ext xmlns:c16="http://schemas.microsoft.com/office/drawing/2014/chart" uri="{C3380CC4-5D6E-409C-BE32-E72D297353CC}">
                  <c16:uniqueId val="{0000000E-D759-4E41-970D-3FCD9E7BC997}"/>
                </c:ext>
              </c:extLst>
            </c:dLbl>
            <c:dLbl>
              <c:idx val="15"/>
              <c:delete val="1"/>
              <c:extLst>
                <c:ext xmlns:c15="http://schemas.microsoft.com/office/drawing/2012/chart" uri="{CE6537A1-D6FC-4f65-9D91-7224C49458BB}"/>
                <c:ext xmlns:c16="http://schemas.microsoft.com/office/drawing/2014/chart" uri="{C3380CC4-5D6E-409C-BE32-E72D297353CC}">
                  <c16:uniqueId val="{0000000F-D759-4E41-970D-3FCD9E7BC997}"/>
                </c:ext>
              </c:extLst>
            </c:dLbl>
            <c:dLbl>
              <c:idx val="16"/>
              <c:delete val="1"/>
              <c:extLst>
                <c:ext xmlns:c15="http://schemas.microsoft.com/office/drawing/2012/chart" uri="{CE6537A1-D6FC-4f65-9D91-7224C49458BB}"/>
                <c:ext xmlns:c16="http://schemas.microsoft.com/office/drawing/2014/chart" uri="{C3380CC4-5D6E-409C-BE32-E72D297353CC}">
                  <c16:uniqueId val="{00000010-D759-4E41-970D-3FCD9E7BC997}"/>
                </c:ext>
              </c:extLst>
            </c:dLbl>
            <c:dLbl>
              <c:idx val="17"/>
              <c:delete val="1"/>
              <c:extLst>
                <c:ext xmlns:c15="http://schemas.microsoft.com/office/drawing/2012/chart" uri="{CE6537A1-D6FC-4f65-9D91-7224C49458BB}"/>
                <c:ext xmlns:c16="http://schemas.microsoft.com/office/drawing/2014/chart" uri="{C3380CC4-5D6E-409C-BE32-E72D297353CC}">
                  <c16:uniqueId val="{00000011-D759-4E41-970D-3FCD9E7BC997}"/>
                </c:ext>
              </c:extLst>
            </c:dLbl>
            <c:dLbl>
              <c:idx val="18"/>
              <c:delete val="1"/>
              <c:extLst>
                <c:ext xmlns:c15="http://schemas.microsoft.com/office/drawing/2012/chart" uri="{CE6537A1-D6FC-4f65-9D91-7224C49458BB}"/>
                <c:ext xmlns:c16="http://schemas.microsoft.com/office/drawing/2014/chart" uri="{C3380CC4-5D6E-409C-BE32-E72D297353CC}">
                  <c16:uniqueId val="{00000012-D759-4E41-970D-3FCD9E7BC997}"/>
                </c:ext>
              </c:extLst>
            </c:dLbl>
            <c:dLbl>
              <c:idx val="19"/>
              <c:delete val="1"/>
              <c:extLst>
                <c:ext xmlns:c15="http://schemas.microsoft.com/office/drawing/2012/chart" uri="{CE6537A1-D6FC-4f65-9D91-7224C49458BB}"/>
                <c:ext xmlns:c16="http://schemas.microsoft.com/office/drawing/2014/chart" uri="{C3380CC4-5D6E-409C-BE32-E72D297353CC}">
                  <c16:uniqueId val="{00000013-D759-4E41-970D-3FCD9E7BC997}"/>
                </c:ext>
              </c:extLst>
            </c:dLbl>
            <c:dLbl>
              <c:idx val="20"/>
              <c:delete val="1"/>
              <c:extLst>
                <c:ext xmlns:c15="http://schemas.microsoft.com/office/drawing/2012/chart" uri="{CE6537A1-D6FC-4f65-9D91-7224C49458BB}"/>
                <c:ext xmlns:c16="http://schemas.microsoft.com/office/drawing/2014/chart" uri="{C3380CC4-5D6E-409C-BE32-E72D297353CC}">
                  <c16:uniqueId val="{00000014-D759-4E41-970D-3FCD9E7BC997}"/>
                </c:ext>
              </c:extLst>
            </c:dLbl>
            <c:dLbl>
              <c:idx val="21"/>
              <c:delete val="1"/>
              <c:extLst>
                <c:ext xmlns:c15="http://schemas.microsoft.com/office/drawing/2012/chart" uri="{CE6537A1-D6FC-4f65-9D91-7224C49458BB}"/>
                <c:ext xmlns:c16="http://schemas.microsoft.com/office/drawing/2014/chart" uri="{C3380CC4-5D6E-409C-BE32-E72D297353CC}">
                  <c16:uniqueId val="{00000015-D759-4E41-970D-3FCD9E7BC997}"/>
                </c:ext>
              </c:extLst>
            </c:dLbl>
            <c:dLbl>
              <c:idx val="22"/>
              <c:delete val="1"/>
              <c:extLst>
                <c:ext xmlns:c15="http://schemas.microsoft.com/office/drawing/2012/chart" uri="{CE6537A1-D6FC-4f65-9D91-7224C49458BB}"/>
                <c:ext xmlns:c16="http://schemas.microsoft.com/office/drawing/2014/chart" uri="{C3380CC4-5D6E-409C-BE32-E72D297353CC}">
                  <c16:uniqueId val="{00000016-D759-4E41-970D-3FCD9E7BC997}"/>
                </c:ext>
              </c:extLst>
            </c:dLbl>
            <c:dLbl>
              <c:idx val="23"/>
              <c:delete val="1"/>
              <c:extLst>
                <c:ext xmlns:c15="http://schemas.microsoft.com/office/drawing/2012/chart" uri="{CE6537A1-D6FC-4f65-9D91-7224C49458BB}"/>
                <c:ext xmlns:c16="http://schemas.microsoft.com/office/drawing/2014/chart" uri="{C3380CC4-5D6E-409C-BE32-E72D297353CC}">
                  <c16:uniqueId val="{00000017-D759-4E41-970D-3FCD9E7BC997}"/>
                </c:ext>
              </c:extLst>
            </c:dLbl>
            <c:dLbl>
              <c:idx val="24"/>
              <c:delete val="1"/>
              <c:extLst>
                <c:ext xmlns:c15="http://schemas.microsoft.com/office/drawing/2012/chart" uri="{CE6537A1-D6FC-4f65-9D91-7224C49458BB}"/>
                <c:ext xmlns:c16="http://schemas.microsoft.com/office/drawing/2014/chart" uri="{C3380CC4-5D6E-409C-BE32-E72D297353CC}">
                  <c16:uniqueId val="{00000018-D759-4E41-970D-3FCD9E7BC997}"/>
                </c:ext>
              </c:extLst>
            </c:dLbl>
            <c:dLbl>
              <c:idx val="25"/>
              <c:delete val="1"/>
              <c:extLst>
                <c:ext xmlns:c15="http://schemas.microsoft.com/office/drawing/2012/chart" uri="{CE6537A1-D6FC-4f65-9D91-7224C49458BB}"/>
                <c:ext xmlns:c16="http://schemas.microsoft.com/office/drawing/2014/chart" uri="{C3380CC4-5D6E-409C-BE32-E72D297353CC}">
                  <c16:uniqueId val="{00000019-D759-4E41-970D-3FCD9E7BC997}"/>
                </c:ext>
              </c:extLst>
            </c:dLbl>
            <c:dLbl>
              <c:idx val="26"/>
              <c:delete val="1"/>
              <c:extLst>
                <c:ext xmlns:c15="http://schemas.microsoft.com/office/drawing/2012/chart" uri="{CE6537A1-D6FC-4f65-9D91-7224C49458BB}"/>
                <c:ext xmlns:c16="http://schemas.microsoft.com/office/drawing/2014/chart" uri="{C3380CC4-5D6E-409C-BE32-E72D297353CC}">
                  <c16:uniqueId val="{0000001A-D759-4E41-970D-3FCD9E7BC997}"/>
                </c:ext>
              </c:extLst>
            </c:dLbl>
            <c:dLbl>
              <c:idx val="27"/>
              <c:delete val="1"/>
              <c:extLst>
                <c:ext xmlns:c15="http://schemas.microsoft.com/office/drawing/2012/chart" uri="{CE6537A1-D6FC-4f65-9D91-7224C49458BB}"/>
                <c:ext xmlns:c16="http://schemas.microsoft.com/office/drawing/2014/chart" uri="{C3380CC4-5D6E-409C-BE32-E72D297353CC}">
                  <c16:uniqueId val="{0000001B-D759-4E41-970D-3FCD9E7BC997}"/>
                </c:ext>
              </c:extLst>
            </c:dLbl>
            <c:dLbl>
              <c:idx val="28"/>
              <c:delete val="1"/>
              <c:extLst>
                <c:ext xmlns:c15="http://schemas.microsoft.com/office/drawing/2012/chart" uri="{CE6537A1-D6FC-4f65-9D91-7224C49458BB}"/>
                <c:ext xmlns:c16="http://schemas.microsoft.com/office/drawing/2014/chart" uri="{C3380CC4-5D6E-409C-BE32-E72D297353CC}">
                  <c16:uniqueId val="{0000001C-D759-4E41-970D-3FCD9E7BC997}"/>
                </c:ext>
              </c:extLst>
            </c:dLbl>
            <c:dLbl>
              <c:idx val="29"/>
              <c:delete val="1"/>
              <c:extLst>
                <c:ext xmlns:c15="http://schemas.microsoft.com/office/drawing/2012/chart" uri="{CE6537A1-D6FC-4f65-9D91-7224C49458BB}"/>
                <c:ext xmlns:c16="http://schemas.microsoft.com/office/drawing/2014/chart" uri="{C3380CC4-5D6E-409C-BE32-E72D297353CC}">
                  <c16:uniqueId val="{0000001D-D759-4E41-970D-3FCD9E7BC997}"/>
                </c:ext>
              </c:extLst>
            </c:dLbl>
            <c:dLbl>
              <c:idx val="30"/>
              <c:delete val="1"/>
              <c:extLst>
                <c:ext xmlns:c15="http://schemas.microsoft.com/office/drawing/2012/chart" uri="{CE6537A1-D6FC-4f65-9D91-7224C49458BB}"/>
                <c:ext xmlns:c16="http://schemas.microsoft.com/office/drawing/2014/chart" uri="{C3380CC4-5D6E-409C-BE32-E72D297353CC}">
                  <c16:uniqueId val="{0000001E-D759-4E41-970D-3FCD9E7BC997}"/>
                </c:ext>
              </c:extLst>
            </c:dLbl>
            <c:dLbl>
              <c:idx val="31"/>
              <c:delete val="1"/>
              <c:extLst>
                <c:ext xmlns:c15="http://schemas.microsoft.com/office/drawing/2012/chart" uri="{CE6537A1-D6FC-4f65-9D91-7224C49458BB}"/>
                <c:ext xmlns:c16="http://schemas.microsoft.com/office/drawing/2014/chart" uri="{C3380CC4-5D6E-409C-BE32-E72D297353CC}">
                  <c16:uniqueId val="{0000001F-D759-4E41-970D-3FCD9E7BC997}"/>
                </c:ext>
              </c:extLst>
            </c:dLbl>
            <c:dLbl>
              <c:idx val="32"/>
              <c:delete val="1"/>
              <c:extLst>
                <c:ext xmlns:c15="http://schemas.microsoft.com/office/drawing/2012/chart" uri="{CE6537A1-D6FC-4f65-9D91-7224C49458BB}"/>
                <c:ext xmlns:c16="http://schemas.microsoft.com/office/drawing/2014/chart" uri="{C3380CC4-5D6E-409C-BE32-E72D297353CC}">
                  <c16:uniqueId val="{00000020-D759-4E41-970D-3FCD9E7BC997}"/>
                </c:ext>
              </c:extLst>
            </c:dLbl>
            <c:dLbl>
              <c:idx val="33"/>
              <c:delete val="1"/>
              <c:extLst>
                <c:ext xmlns:c15="http://schemas.microsoft.com/office/drawing/2012/chart" uri="{CE6537A1-D6FC-4f65-9D91-7224C49458BB}"/>
                <c:ext xmlns:c16="http://schemas.microsoft.com/office/drawing/2014/chart" uri="{C3380CC4-5D6E-409C-BE32-E72D297353CC}">
                  <c16:uniqueId val="{00000021-D759-4E41-970D-3FCD9E7BC997}"/>
                </c:ext>
              </c:extLst>
            </c:dLbl>
            <c:dLbl>
              <c:idx val="34"/>
              <c:delete val="1"/>
              <c:extLst>
                <c:ext xmlns:c15="http://schemas.microsoft.com/office/drawing/2012/chart" uri="{CE6537A1-D6FC-4f65-9D91-7224C49458BB}"/>
                <c:ext xmlns:c16="http://schemas.microsoft.com/office/drawing/2014/chart" uri="{C3380CC4-5D6E-409C-BE32-E72D297353CC}">
                  <c16:uniqueId val="{00000022-D759-4E41-970D-3FCD9E7BC997}"/>
                </c:ext>
              </c:extLst>
            </c:dLbl>
            <c:dLbl>
              <c:idx val="35"/>
              <c:delete val="1"/>
              <c:extLst>
                <c:ext xmlns:c15="http://schemas.microsoft.com/office/drawing/2012/chart" uri="{CE6537A1-D6FC-4f65-9D91-7224C49458BB}"/>
                <c:ext xmlns:c16="http://schemas.microsoft.com/office/drawing/2014/chart" uri="{C3380CC4-5D6E-409C-BE32-E72D297353CC}">
                  <c16:uniqueId val="{00000023-D759-4E41-970D-3FCD9E7BC997}"/>
                </c:ext>
              </c:extLst>
            </c:dLbl>
            <c:dLbl>
              <c:idx val="36"/>
              <c:delete val="1"/>
              <c:extLst>
                <c:ext xmlns:c15="http://schemas.microsoft.com/office/drawing/2012/chart" uri="{CE6537A1-D6FC-4f65-9D91-7224C49458BB}"/>
                <c:ext xmlns:c16="http://schemas.microsoft.com/office/drawing/2014/chart" uri="{C3380CC4-5D6E-409C-BE32-E72D297353CC}">
                  <c16:uniqueId val="{00000024-D759-4E41-970D-3FCD9E7BC997}"/>
                </c:ext>
              </c:extLst>
            </c:dLbl>
            <c:dLbl>
              <c:idx val="37"/>
              <c:delete val="1"/>
              <c:extLst>
                <c:ext xmlns:c15="http://schemas.microsoft.com/office/drawing/2012/chart" uri="{CE6537A1-D6FC-4f65-9D91-7224C49458BB}"/>
                <c:ext xmlns:c16="http://schemas.microsoft.com/office/drawing/2014/chart" uri="{C3380CC4-5D6E-409C-BE32-E72D297353CC}">
                  <c16:uniqueId val="{00000025-D759-4E41-970D-3FCD9E7BC997}"/>
                </c:ext>
              </c:extLst>
            </c:dLbl>
            <c:dLbl>
              <c:idx val="38"/>
              <c:delete val="1"/>
              <c:extLst>
                <c:ext xmlns:c15="http://schemas.microsoft.com/office/drawing/2012/chart" uri="{CE6537A1-D6FC-4f65-9D91-7224C49458BB}"/>
                <c:ext xmlns:c16="http://schemas.microsoft.com/office/drawing/2014/chart" uri="{C3380CC4-5D6E-409C-BE32-E72D297353CC}">
                  <c16:uniqueId val="{00000026-D759-4E41-970D-3FCD9E7BC997}"/>
                </c:ext>
              </c:extLst>
            </c:dLbl>
            <c:dLbl>
              <c:idx val="39"/>
              <c:delete val="1"/>
              <c:extLst>
                <c:ext xmlns:c15="http://schemas.microsoft.com/office/drawing/2012/chart" uri="{CE6537A1-D6FC-4f65-9D91-7224C49458BB}"/>
                <c:ext xmlns:c16="http://schemas.microsoft.com/office/drawing/2014/chart" uri="{C3380CC4-5D6E-409C-BE32-E72D297353CC}">
                  <c16:uniqueId val="{00000027-D759-4E41-970D-3FCD9E7BC997}"/>
                </c:ext>
              </c:extLst>
            </c:dLbl>
            <c:dLbl>
              <c:idx val="40"/>
              <c:delete val="1"/>
              <c:extLst>
                <c:ext xmlns:c15="http://schemas.microsoft.com/office/drawing/2012/chart" uri="{CE6537A1-D6FC-4f65-9D91-7224C49458BB}"/>
                <c:ext xmlns:c16="http://schemas.microsoft.com/office/drawing/2014/chart" uri="{C3380CC4-5D6E-409C-BE32-E72D297353CC}">
                  <c16:uniqueId val="{00000028-D759-4E41-970D-3FCD9E7BC997}"/>
                </c:ext>
              </c:extLst>
            </c:dLbl>
            <c:dLbl>
              <c:idx val="41"/>
              <c:delete val="1"/>
              <c:extLst>
                <c:ext xmlns:c15="http://schemas.microsoft.com/office/drawing/2012/chart" uri="{CE6537A1-D6FC-4f65-9D91-7224C49458BB}"/>
                <c:ext xmlns:c16="http://schemas.microsoft.com/office/drawing/2014/chart" uri="{C3380CC4-5D6E-409C-BE32-E72D297353CC}">
                  <c16:uniqueId val="{00000029-D759-4E41-970D-3FCD9E7BC997}"/>
                </c:ext>
              </c:extLst>
            </c:dLbl>
            <c:dLbl>
              <c:idx val="42"/>
              <c:delete val="1"/>
              <c:extLst>
                <c:ext xmlns:c15="http://schemas.microsoft.com/office/drawing/2012/chart" uri="{CE6537A1-D6FC-4f65-9D91-7224C49458BB}"/>
                <c:ext xmlns:c16="http://schemas.microsoft.com/office/drawing/2014/chart" uri="{C3380CC4-5D6E-409C-BE32-E72D297353CC}">
                  <c16:uniqueId val="{0000002A-D759-4E41-970D-3FCD9E7BC997}"/>
                </c:ext>
              </c:extLst>
            </c:dLbl>
            <c:dLbl>
              <c:idx val="43"/>
              <c:delete val="1"/>
              <c:extLst>
                <c:ext xmlns:c15="http://schemas.microsoft.com/office/drawing/2012/chart" uri="{CE6537A1-D6FC-4f65-9D91-7224C49458BB}"/>
                <c:ext xmlns:c16="http://schemas.microsoft.com/office/drawing/2014/chart" uri="{C3380CC4-5D6E-409C-BE32-E72D297353CC}">
                  <c16:uniqueId val="{0000002B-D759-4E41-970D-3FCD9E7BC997}"/>
                </c:ext>
              </c:extLst>
            </c:dLbl>
            <c:dLbl>
              <c:idx val="44"/>
              <c:delete val="1"/>
              <c:extLst>
                <c:ext xmlns:c15="http://schemas.microsoft.com/office/drawing/2012/chart" uri="{CE6537A1-D6FC-4f65-9D91-7224C49458BB}"/>
                <c:ext xmlns:c16="http://schemas.microsoft.com/office/drawing/2014/chart" uri="{C3380CC4-5D6E-409C-BE32-E72D297353CC}">
                  <c16:uniqueId val="{0000002C-D759-4E41-970D-3FCD9E7BC997}"/>
                </c:ext>
              </c:extLst>
            </c:dLbl>
            <c:dLbl>
              <c:idx val="45"/>
              <c:delete val="1"/>
              <c:extLst>
                <c:ext xmlns:c15="http://schemas.microsoft.com/office/drawing/2012/chart" uri="{CE6537A1-D6FC-4f65-9D91-7224C49458BB}"/>
                <c:ext xmlns:c16="http://schemas.microsoft.com/office/drawing/2014/chart" uri="{C3380CC4-5D6E-409C-BE32-E72D297353CC}">
                  <c16:uniqueId val="{0000002D-D759-4E41-970D-3FCD9E7BC997}"/>
                </c:ext>
              </c:extLst>
            </c:dLbl>
            <c:dLbl>
              <c:idx val="46"/>
              <c:delete val="1"/>
              <c:extLst>
                <c:ext xmlns:c15="http://schemas.microsoft.com/office/drawing/2012/chart" uri="{CE6537A1-D6FC-4f65-9D91-7224C49458BB}"/>
                <c:ext xmlns:c16="http://schemas.microsoft.com/office/drawing/2014/chart" uri="{C3380CC4-5D6E-409C-BE32-E72D297353CC}">
                  <c16:uniqueId val="{0000002E-D759-4E41-970D-3FCD9E7BC997}"/>
                </c:ext>
              </c:extLst>
            </c:dLbl>
            <c:dLbl>
              <c:idx val="47"/>
              <c:delete val="1"/>
              <c:extLst>
                <c:ext xmlns:c15="http://schemas.microsoft.com/office/drawing/2012/chart" uri="{CE6537A1-D6FC-4f65-9D91-7224C49458BB}"/>
                <c:ext xmlns:c16="http://schemas.microsoft.com/office/drawing/2014/chart" uri="{C3380CC4-5D6E-409C-BE32-E72D297353CC}">
                  <c16:uniqueId val="{0000002F-D759-4E41-970D-3FCD9E7BC997}"/>
                </c:ext>
              </c:extLst>
            </c:dLbl>
            <c:dLbl>
              <c:idx val="48"/>
              <c:delete val="1"/>
              <c:extLst>
                <c:ext xmlns:c15="http://schemas.microsoft.com/office/drawing/2012/chart" uri="{CE6537A1-D6FC-4f65-9D91-7224C49458BB}"/>
                <c:ext xmlns:c16="http://schemas.microsoft.com/office/drawing/2014/chart" uri="{C3380CC4-5D6E-409C-BE32-E72D297353CC}">
                  <c16:uniqueId val="{00000030-D759-4E41-970D-3FCD9E7BC997}"/>
                </c:ext>
              </c:extLst>
            </c:dLbl>
            <c:dLbl>
              <c:idx val="49"/>
              <c:delete val="1"/>
              <c:extLst>
                <c:ext xmlns:c15="http://schemas.microsoft.com/office/drawing/2012/chart" uri="{CE6537A1-D6FC-4f65-9D91-7224C49458BB}"/>
                <c:ext xmlns:c16="http://schemas.microsoft.com/office/drawing/2014/chart" uri="{C3380CC4-5D6E-409C-BE32-E72D297353CC}">
                  <c16:uniqueId val="{00000031-D759-4E41-970D-3FCD9E7BC997}"/>
                </c:ext>
              </c:extLst>
            </c:dLbl>
            <c:dLbl>
              <c:idx val="50"/>
              <c:delete val="1"/>
              <c:extLst>
                <c:ext xmlns:c15="http://schemas.microsoft.com/office/drawing/2012/chart" uri="{CE6537A1-D6FC-4f65-9D91-7224C49458BB}"/>
                <c:ext xmlns:c16="http://schemas.microsoft.com/office/drawing/2014/chart" uri="{C3380CC4-5D6E-409C-BE32-E72D297353CC}">
                  <c16:uniqueId val="{00000032-D759-4E41-970D-3FCD9E7BC997}"/>
                </c:ext>
              </c:extLst>
            </c:dLbl>
            <c:dLbl>
              <c:idx val="51"/>
              <c:delete val="1"/>
              <c:extLst>
                <c:ext xmlns:c15="http://schemas.microsoft.com/office/drawing/2012/chart" uri="{CE6537A1-D6FC-4f65-9D91-7224C49458BB}"/>
                <c:ext xmlns:c16="http://schemas.microsoft.com/office/drawing/2014/chart" uri="{C3380CC4-5D6E-409C-BE32-E72D297353CC}">
                  <c16:uniqueId val="{00000033-D759-4E41-970D-3FCD9E7BC997}"/>
                </c:ext>
              </c:extLst>
            </c:dLbl>
            <c:dLbl>
              <c:idx val="52"/>
              <c:delete val="1"/>
              <c:extLst>
                <c:ext xmlns:c15="http://schemas.microsoft.com/office/drawing/2012/chart" uri="{CE6537A1-D6FC-4f65-9D91-7224C49458BB}"/>
                <c:ext xmlns:c16="http://schemas.microsoft.com/office/drawing/2014/chart" uri="{C3380CC4-5D6E-409C-BE32-E72D297353CC}">
                  <c16:uniqueId val="{00000034-D759-4E41-970D-3FCD9E7BC997}"/>
                </c:ext>
              </c:extLst>
            </c:dLbl>
            <c:dLbl>
              <c:idx val="53"/>
              <c:delete val="1"/>
              <c:extLst>
                <c:ext xmlns:c15="http://schemas.microsoft.com/office/drawing/2012/chart" uri="{CE6537A1-D6FC-4f65-9D91-7224C49458BB}"/>
                <c:ext xmlns:c16="http://schemas.microsoft.com/office/drawing/2014/chart" uri="{C3380CC4-5D6E-409C-BE32-E72D297353CC}">
                  <c16:uniqueId val="{00000035-D759-4E41-970D-3FCD9E7BC997}"/>
                </c:ext>
              </c:extLst>
            </c:dLbl>
            <c:dLbl>
              <c:idx val="54"/>
              <c:delete val="1"/>
              <c:extLst>
                <c:ext xmlns:c15="http://schemas.microsoft.com/office/drawing/2012/chart" uri="{CE6537A1-D6FC-4f65-9D91-7224C49458BB}"/>
                <c:ext xmlns:c16="http://schemas.microsoft.com/office/drawing/2014/chart" uri="{C3380CC4-5D6E-409C-BE32-E72D297353CC}">
                  <c16:uniqueId val="{00000036-D759-4E41-970D-3FCD9E7BC997}"/>
                </c:ext>
              </c:extLst>
            </c:dLbl>
            <c:dLbl>
              <c:idx val="55"/>
              <c:delete val="1"/>
              <c:extLst>
                <c:ext xmlns:c15="http://schemas.microsoft.com/office/drawing/2012/chart" uri="{CE6537A1-D6FC-4f65-9D91-7224C49458BB}"/>
                <c:ext xmlns:c16="http://schemas.microsoft.com/office/drawing/2014/chart" uri="{C3380CC4-5D6E-409C-BE32-E72D297353CC}">
                  <c16:uniqueId val="{00000037-D759-4E41-970D-3FCD9E7BC997}"/>
                </c:ext>
              </c:extLst>
            </c:dLbl>
            <c:dLbl>
              <c:idx val="56"/>
              <c:delete val="1"/>
              <c:extLst>
                <c:ext xmlns:c15="http://schemas.microsoft.com/office/drawing/2012/chart" uri="{CE6537A1-D6FC-4f65-9D91-7224C49458BB}"/>
                <c:ext xmlns:c16="http://schemas.microsoft.com/office/drawing/2014/chart" uri="{C3380CC4-5D6E-409C-BE32-E72D297353CC}">
                  <c16:uniqueId val="{00000038-D759-4E41-970D-3FCD9E7BC997}"/>
                </c:ext>
              </c:extLst>
            </c:dLbl>
            <c:dLbl>
              <c:idx val="57"/>
              <c:delete val="1"/>
              <c:extLst>
                <c:ext xmlns:c15="http://schemas.microsoft.com/office/drawing/2012/chart" uri="{CE6537A1-D6FC-4f65-9D91-7224C49458BB}"/>
                <c:ext xmlns:c16="http://schemas.microsoft.com/office/drawing/2014/chart" uri="{C3380CC4-5D6E-409C-BE32-E72D297353CC}">
                  <c16:uniqueId val="{00000039-D759-4E41-970D-3FCD9E7BC997}"/>
                </c:ext>
              </c:extLst>
            </c:dLbl>
            <c:dLbl>
              <c:idx val="58"/>
              <c:delete val="1"/>
              <c:extLst>
                <c:ext xmlns:c15="http://schemas.microsoft.com/office/drawing/2012/chart" uri="{CE6537A1-D6FC-4f65-9D91-7224C49458BB}"/>
                <c:ext xmlns:c16="http://schemas.microsoft.com/office/drawing/2014/chart" uri="{C3380CC4-5D6E-409C-BE32-E72D297353CC}">
                  <c16:uniqueId val="{0000003A-D759-4E41-970D-3FCD9E7BC997}"/>
                </c:ext>
              </c:extLst>
            </c:dLbl>
            <c:dLbl>
              <c:idx val="59"/>
              <c:delete val="1"/>
              <c:extLst>
                <c:ext xmlns:c15="http://schemas.microsoft.com/office/drawing/2012/chart" uri="{CE6537A1-D6FC-4f65-9D91-7224C49458BB}"/>
                <c:ext xmlns:c16="http://schemas.microsoft.com/office/drawing/2014/chart" uri="{C3380CC4-5D6E-409C-BE32-E72D297353CC}">
                  <c16:uniqueId val="{0000003B-D759-4E41-970D-3FCD9E7BC997}"/>
                </c:ext>
              </c:extLst>
            </c:dLbl>
            <c:dLbl>
              <c:idx val="60"/>
              <c:delete val="1"/>
              <c:extLst>
                <c:ext xmlns:c15="http://schemas.microsoft.com/office/drawing/2012/chart" uri="{CE6537A1-D6FC-4f65-9D91-7224C49458BB}"/>
                <c:ext xmlns:c16="http://schemas.microsoft.com/office/drawing/2014/chart" uri="{C3380CC4-5D6E-409C-BE32-E72D297353CC}">
                  <c16:uniqueId val="{00000001-C302-44AD-A17A-5D696DE2D939}"/>
                </c:ext>
              </c:extLst>
            </c:dLbl>
            <c:dLbl>
              <c:idx val="61"/>
              <c:delete val="1"/>
              <c:extLst>
                <c:ext xmlns:c15="http://schemas.microsoft.com/office/drawing/2012/chart" uri="{CE6537A1-D6FC-4f65-9D91-7224C49458BB}"/>
                <c:ext xmlns:c16="http://schemas.microsoft.com/office/drawing/2014/chart" uri="{C3380CC4-5D6E-409C-BE32-E72D297353CC}">
                  <c16:uniqueId val="{00000001-EB6A-48B4-BDEE-2A9867A47AE5}"/>
                </c:ext>
              </c:extLst>
            </c:dLbl>
            <c:dLbl>
              <c:idx val="62"/>
              <c:delete val="1"/>
              <c:extLst>
                <c:ext xmlns:c15="http://schemas.microsoft.com/office/drawing/2012/chart" uri="{CE6537A1-D6FC-4f65-9D91-7224C49458BB}"/>
                <c:ext xmlns:c16="http://schemas.microsoft.com/office/drawing/2014/chart" uri="{C3380CC4-5D6E-409C-BE32-E72D297353CC}">
                  <c16:uniqueId val="{00000000-E12E-4E77-81B0-0EF8D1DA1347}"/>
                </c:ext>
              </c:extLst>
            </c:dLbl>
            <c:dLbl>
              <c:idx val="63"/>
              <c:delete val="1"/>
              <c:extLst>
                <c:ext xmlns:c15="http://schemas.microsoft.com/office/drawing/2012/chart" uri="{CE6537A1-D6FC-4f65-9D91-7224C49458BB}"/>
                <c:ext xmlns:c16="http://schemas.microsoft.com/office/drawing/2014/chart" uri="{C3380CC4-5D6E-409C-BE32-E72D297353CC}">
                  <c16:uniqueId val="{00000001-F6B6-4BBD-B6E5-B91B484A5093}"/>
                </c:ext>
              </c:extLst>
            </c:dLbl>
            <c:dLbl>
              <c:idx val="64"/>
              <c:layout>
                <c:manualLayout>
                  <c:x val="8.3809532608426409E-3"/>
                  <c:y val="5.2493452785101417E-2"/>
                </c:manualLayout>
              </c:layout>
              <c:spPr>
                <a:noFill/>
                <a:ln>
                  <a:noFill/>
                </a:ln>
                <a:effectLst/>
              </c:spPr>
              <c:txPr>
                <a:bodyPr wrap="square" lIns="38100" tIns="19050" rIns="38100" bIns="19050" anchor="ctr">
                  <a:spAutoFit/>
                </a:bodyPr>
                <a:lstStyle/>
                <a:p>
                  <a:pPr>
                    <a:defRPr sz="1000" b="1">
                      <a:solidFill>
                        <a:sysClr val="windowText" lastClr="000000"/>
                      </a:solidFill>
                      <a:latin typeface="+mn-lt"/>
                    </a:defRPr>
                  </a:pPr>
                  <a:endParaRPr lang="da-DK"/>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B6-4BBD-B6E5-B91B484A5093}"/>
                </c:ext>
              </c:extLst>
            </c:dLbl>
            <c:spPr>
              <a:noFill/>
              <a:ln>
                <a:noFill/>
              </a:ln>
              <a:effectLst/>
            </c:spPr>
            <c:txPr>
              <a:bodyPr wrap="square" lIns="38100" tIns="19050" rIns="38100" bIns="19050" anchor="ctr">
                <a:spAutoFit/>
              </a:bodyPr>
              <a:lstStyle/>
              <a:p>
                <a:pPr>
                  <a:defRPr sz="1000">
                    <a:solidFill>
                      <a:sysClr val="windowText" lastClr="000000"/>
                    </a:solidFill>
                    <a:latin typeface="+mn-lt"/>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tx1">
                          <a:lumMod val="50000"/>
                          <a:lumOff val="50000"/>
                        </a:schemeClr>
                      </a:solidFill>
                    </a:ln>
                  </c:spPr>
                </c15:leaderLines>
              </c:ext>
            </c:extLst>
          </c:dLbls>
          <c:cat>
            <c:numRef>
              <c:f>'Global Indicators'!$B$5:$CD$5</c:f>
              <c:numCache>
                <c:formatCode>General</c:formatCode>
                <c:ptCount val="8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numCache>
            </c:numRef>
          </c:cat>
          <c:val>
            <c:numRef>
              <c:f>'Global Indicators'!$B$6:$CD$6</c:f>
              <c:numCache>
                <c:formatCode>General</c:formatCode>
                <c:ptCount val="81"/>
                <c:pt idx="0">
                  <c:v>316.91000000000003</c:v>
                </c:pt>
                <c:pt idx="1">
                  <c:v>317.64</c:v>
                </c:pt>
                <c:pt idx="2">
                  <c:v>318.45</c:v>
                </c:pt>
                <c:pt idx="3">
                  <c:v>318.99</c:v>
                </c:pt>
                <c:pt idx="4">
                  <c:v>319.62</c:v>
                </c:pt>
                <c:pt idx="5">
                  <c:v>320.04000000000002</c:v>
                </c:pt>
                <c:pt idx="6">
                  <c:v>321.37</c:v>
                </c:pt>
                <c:pt idx="7">
                  <c:v>322.18</c:v>
                </c:pt>
                <c:pt idx="8">
                  <c:v>323.05</c:v>
                </c:pt>
                <c:pt idx="9">
                  <c:v>324.62</c:v>
                </c:pt>
                <c:pt idx="10">
                  <c:v>325.68</c:v>
                </c:pt>
                <c:pt idx="11">
                  <c:v>326.32</c:v>
                </c:pt>
                <c:pt idx="12">
                  <c:v>327.45999999999998</c:v>
                </c:pt>
                <c:pt idx="13">
                  <c:v>329.68</c:v>
                </c:pt>
                <c:pt idx="14">
                  <c:v>330.19</c:v>
                </c:pt>
                <c:pt idx="15">
                  <c:v>331.12</c:v>
                </c:pt>
                <c:pt idx="16">
                  <c:v>332.03</c:v>
                </c:pt>
                <c:pt idx="17">
                  <c:v>333.84</c:v>
                </c:pt>
                <c:pt idx="18">
                  <c:v>335.41</c:v>
                </c:pt>
                <c:pt idx="19">
                  <c:v>336.84</c:v>
                </c:pt>
                <c:pt idx="20">
                  <c:v>338.76</c:v>
                </c:pt>
                <c:pt idx="21">
                  <c:v>340.12</c:v>
                </c:pt>
                <c:pt idx="22">
                  <c:v>341.48</c:v>
                </c:pt>
                <c:pt idx="23">
                  <c:v>343.15</c:v>
                </c:pt>
                <c:pt idx="24">
                  <c:v>344.85</c:v>
                </c:pt>
                <c:pt idx="25">
                  <c:v>346.35</c:v>
                </c:pt>
                <c:pt idx="26">
                  <c:v>347.61</c:v>
                </c:pt>
                <c:pt idx="27">
                  <c:v>349.31</c:v>
                </c:pt>
                <c:pt idx="28">
                  <c:v>351.69</c:v>
                </c:pt>
                <c:pt idx="29">
                  <c:v>353.2</c:v>
                </c:pt>
                <c:pt idx="30">
                  <c:v>354.45</c:v>
                </c:pt>
                <c:pt idx="31">
                  <c:v>355.7</c:v>
                </c:pt>
                <c:pt idx="32">
                  <c:v>356.54</c:v>
                </c:pt>
                <c:pt idx="33" formatCode="0.00">
                  <c:v>357.21</c:v>
                </c:pt>
                <c:pt idx="34">
                  <c:v>358.96</c:v>
                </c:pt>
                <c:pt idx="35">
                  <c:v>360.97</c:v>
                </c:pt>
                <c:pt idx="36">
                  <c:v>362.74</c:v>
                </c:pt>
                <c:pt idx="37">
                  <c:v>363.88</c:v>
                </c:pt>
                <c:pt idx="38" formatCode="0.00">
                  <c:v>366.84</c:v>
                </c:pt>
                <c:pt idx="39">
                  <c:v>368.54</c:v>
                </c:pt>
                <c:pt idx="40">
                  <c:v>369.71</c:v>
                </c:pt>
                <c:pt idx="41">
                  <c:v>371.32</c:v>
                </c:pt>
                <c:pt idx="42">
                  <c:v>373.45</c:v>
                </c:pt>
                <c:pt idx="43" formatCode="0.00">
                  <c:v>375.98</c:v>
                </c:pt>
                <c:pt idx="44" formatCode="0.00">
                  <c:v>377.7</c:v>
                </c:pt>
                <c:pt idx="45" formatCode="0.00">
                  <c:v>379.98</c:v>
                </c:pt>
                <c:pt idx="46" formatCode="0.00">
                  <c:v>382.09</c:v>
                </c:pt>
                <c:pt idx="47">
                  <c:v>384.03</c:v>
                </c:pt>
                <c:pt idx="48">
                  <c:v>385.83</c:v>
                </c:pt>
                <c:pt idx="49">
                  <c:v>387.64</c:v>
                </c:pt>
                <c:pt idx="50" formatCode="0.00">
                  <c:v>390.1</c:v>
                </c:pt>
                <c:pt idx="51">
                  <c:v>391.85</c:v>
                </c:pt>
                <c:pt idx="52">
                  <c:v>394.06</c:v>
                </c:pt>
                <c:pt idx="53">
                  <c:v>396.74</c:v>
                </c:pt>
                <c:pt idx="54">
                  <c:v>398.87</c:v>
                </c:pt>
                <c:pt idx="55">
                  <c:v>401.01</c:v>
                </c:pt>
                <c:pt idx="56">
                  <c:v>404.41</c:v>
                </c:pt>
                <c:pt idx="57">
                  <c:v>406.76</c:v>
                </c:pt>
                <c:pt idx="58">
                  <c:v>408.72</c:v>
                </c:pt>
                <c:pt idx="59">
                  <c:v>411.66</c:v>
                </c:pt>
                <c:pt idx="60">
                  <c:v>414.21</c:v>
                </c:pt>
                <c:pt idx="61">
                  <c:v>416.41</c:v>
                </c:pt>
                <c:pt idx="62">
                  <c:v>418.53</c:v>
                </c:pt>
                <c:pt idx="63">
                  <c:v>421.08</c:v>
                </c:pt>
                <c:pt idx="64">
                  <c:v>424.61</c:v>
                </c:pt>
              </c:numCache>
            </c:numRef>
          </c:val>
          <c:smooth val="0"/>
          <c:extLst>
            <c:ext xmlns:c16="http://schemas.microsoft.com/office/drawing/2014/chart" uri="{C3380CC4-5D6E-409C-BE32-E72D297353CC}">
              <c16:uniqueId val="{0000003C-D759-4E41-970D-3FCD9E7BC997}"/>
            </c:ext>
          </c:extLst>
        </c:ser>
        <c:dLbls>
          <c:showLegendKey val="0"/>
          <c:showVal val="0"/>
          <c:showCatName val="0"/>
          <c:showSerName val="0"/>
          <c:showPercent val="0"/>
          <c:showBubbleSize val="0"/>
        </c:dLbls>
        <c:smooth val="0"/>
        <c:axId val="327758240"/>
        <c:axId val="1"/>
      </c:lineChart>
      <c:catAx>
        <c:axId val="327758240"/>
        <c:scaling>
          <c:orientation val="minMax"/>
        </c:scaling>
        <c:delete val="0"/>
        <c:axPos val="b"/>
        <c:numFmt formatCode="General" sourceLinked="1"/>
        <c:majorTickMark val="out"/>
        <c:minorTickMark val="none"/>
        <c:tickLblPos val="nextTo"/>
        <c:spPr>
          <a:ln w="3175">
            <a:solidFill>
              <a:schemeClr val="bg1">
                <a:lumMod val="50000"/>
              </a:schemeClr>
            </a:solidFill>
            <a:prstDash val="solid"/>
          </a:ln>
        </c:spPr>
        <c:txPr>
          <a:bodyPr rot="0" vert="horz"/>
          <a:lstStyle/>
          <a:p>
            <a:pPr>
              <a:defRPr sz="1100" b="0" i="0" u="none" strike="noStrike" baseline="0">
                <a:solidFill>
                  <a:schemeClr val="tx1">
                    <a:lumMod val="75000"/>
                    <a:lumOff val="25000"/>
                  </a:schemeClr>
                </a:solidFill>
                <a:latin typeface="+mn-lt"/>
                <a:ea typeface="Arial"/>
                <a:cs typeface="Arial"/>
              </a:defRPr>
            </a:pPr>
            <a:endParaRPr lang="da-DK"/>
          </a:p>
        </c:txPr>
        <c:crossAx val="1"/>
        <c:crosses val="autoZero"/>
        <c:auto val="1"/>
        <c:lblAlgn val="ctr"/>
        <c:lblOffset val="100"/>
        <c:noMultiLvlLbl val="0"/>
      </c:catAx>
      <c:valAx>
        <c:axId val="1"/>
        <c:scaling>
          <c:orientation val="minMax"/>
          <c:max val="500"/>
          <c:min val="0"/>
        </c:scaling>
        <c:delete val="0"/>
        <c:axPos val="l"/>
        <c:majorGridlines>
          <c:spPr>
            <a:ln w="3175">
              <a:solidFill>
                <a:schemeClr val="accent1">
                  <a:lumMod val="60000"/>
                  <a:lumOff val="40000"/>
                </a:schemeClr>
              </a:solidFill>
              <a:prstDash val="solid"/>
            </a:ln>
          </c:spPr>
        </c:majorGridlines>
        <c:numFmt formatCode="General" sourceLinked="1"/>
        <c:majorTickMark val="out"/>
        <c:minorTickMark val="none"/>
        <c:tickLblPos val="nextTo"/>
        <c:spPr>
          <a:ln w="3175">
            <a:solidFill>
              <a:schemeClr val="bg1">
                <a:lumMod val="50000"/>
              </a:schemeClr>
            </a:solidFill>
            <a:prstDash val="solid"/>
          </a:ln>
        </c:spPr>
        <c:txPr>
          <a:bodyPr rot="0" vert="horz"/>
          <a:lstStyle/>
          <a:p>
            <a:pPr>
              <a:defRPr sz="1100" b="0" i="0" u="none" strike="noStrike" baseline="0">
                <a:solidFill>
                  <a:schemeClr val="tx1">
                    <a:lumMod val="75000"/>
                    <a:lumOff val="25000"/>
                  </a:schemeClr>
                </a:solidFill>
                <a:latin typeface="+mn-lt"/>
                <a:ea typeface="Arial"/>
                <a:cs typeface="Arial"/>
              </a:defRPr>
            </a:pPr>
            <a:endParaRPr lang="da-DK"/>
          </a:p>
        </c:txPr>
        <c:crossAx val="327758240"/>
        <c:crosses val="autoZero"/>
        <c:crossBetween val="midCat"/>
      </c:valAx>
      <c:spPr>
        <a:solidFill>
          <a:schemeClr val="accent4">
            <a:lumMod val="40000"/>
            <a:lumOff val="60000"/>
          </a:schemeClr>
        </a:solidFill>
        <a:ln w="12700">
          <a:noFill/>
          <a:prstDash val="solid"/>
        </a:ln>
      </c:spPr>
    </c:plotArea>
    <c:plotVisOnly val="1"/>
    <c:dispBlanksAs val="gap"/>
    <c:showDLblsOverMax val="0"/>
  </c:chart>
  <c:spPr>
    <a:solidFill>
      <a:schemeClr val="bg1">
        <a:lumMod val="75000"/>
      </a:schemeClr>
    </a:solidFill>
    <a:ln w="9525">
      <a:noFill/>
    </a:ln>
  </c:spPr>
  <c:txPr>
    <a:bodyPr/>
    <a:lstStyle/>
    <a:p>
      <a:pPr>
        <a:defRPr sz="1200" b="0" i="0" u="none" strike="noStrike" baseline="0">
          <a:solidFill>
            <a:srgbClr val="000000"/>
          </a:solidFill>
          <a:latin typeface="Arial"/>
          <a:ea typeface="Arial"/>
          <a:cs typeface="Arial"/>
        </a:defRPr>
      </a:pPr>
      <a:endParaRPr lang="da-DK"/>
    </a:p>
  </c:txPr>
  <c:printSettings>
    <c:headerFooter alignWithMargins="0"/>
    <c:pageMargins b="1" l="0.75000000000000022" r="0.75000000000000022" t="1" header="0" footer="0"/>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400" b="0" i="0" u="none" strike="noStrike" kern="1200" spc="0" baseline="0">
                <a:solidFill>
                  <a:schemeClr val="tx1">
                    <a:lumMod val="75000"/>
                    <a:lumOff val="25000"/>
                  </a:schemeClr>
                </a:solidFill>
                <a:latin typeface="+mn-lt"/>
                <a:ea typeface="+mn-ea"/>
                <a:cs typeface="+mn-cs"/>
              </a:defRPr>
            </a:pPr>
            <a:r>
              <a:rPr lang="en-US" sz="1400" b="0" i="0" u="none" strike="noStrike" kern="1200" spc="0" baseline="0">
                <a:solidFill>
                  <a:schemeClr val="tx1">
                    <a:lumMod val="75000"/>
                    <a:lumOff val="25000"/>
                  </a:schemeClr>
                </a:solidFill>
                <a:latin typeface="+mn-lt"/>
                <a:ea typeface="+mn-ea"/>
                <a:cs typeface="+mn-cs"/>
              </a:rPr>
              <a:t>Global Population; Billion</a:t>
            </a:r>
          </a:p>
        </c:rich>
      </c:tx>
      <c:overlay val="0"/>
    </c:title>
    <c:autoTitleDeleted val="0"/>
    <c:plotArea>
      <c:layout>
        <c:manualLayout>
          <c:layoutTarget val="inner"/>
          <c:xMode val="edge"/>
          <c:yMode val="edge"/>
          <c:x val="5.9838582677165353E-2"/>
          <c:y val="9.6442180021614948E-2"/>
          <c:w val="0.90115403543307082"/>
          <c:h val="0.78928021928293435"/>
        </c:manualLayout>
      </c:layout>
      <c:lineChart>
        <c:grouping val="standard"/>
        <c:varyColors val="0"/>
        <c:ser>
          <c:idx val="0"/>
          <c:order val="0"/>
          <c:tx>
            <c:strRef>
              <c:f>'Global Indicators'!$A$56</c:f>
              <c:strCache>
                <c:ptCount val="1"/>
                <c:pt idx="0">
                  <c:v>Global Population; Billion</c:v>
                </c:pt>
              </c:strCache>
            </c:strRef>
          </c:tx>
          <c:spPr>
            <a:ln w="50800">
              <a:solidFill>
                <a:srgbClr val="0070C0"/>
              </a:solidFill>
            </a:ln>
          </c:spPr>
          <c:marker>
            <c:symbol val="none"/>
          </c:marker>
          <c:dLbls>
            <c:dLbl>
              <c:idx val="0"/>
              <c:layout>
                <c:manualLayout>
                  <c:x val="2.4242424242424242E-2"/>
                  <c:y val="6.5681444991789698E-2"/>
                </c:manualLayout>
              </c:layout>
              <c:spPr>
                <a:noFill/>
                <a:ln>
                  <a:noFill/>
                </a:ln>
                <a:effectLst/>
              </c:spPr>
              <c:txPr>
                <a:bodyPr wrap="square" lIns="38100" tIns="19050" rIns="38100" bIns="19050" anchor="ctr">
                  <a:spAutoFit/>
                </a:bodyPr>
                <a:lstStyle/>
                <a:p>
                  <a:pPr>
                    <a:defRPr sz="1000" b="1">
                      <a:latin typeface="+mn-lt"/>
                    </a:defRPr>
                  </a:pPr>
                  <a:endParaRPr lang="da-DK"/>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D-4FEA-A1D8-D8548CA15B86}"/>
                </c:ext>
              </c:extLst>
            </c:dLbl>
            <c:dLbl>
              <c:idx val="1"/>
              <c:delete val="1"/>
              <c:extLst>
                <c:ext xmlns:c15="http://schemas.microsoft.com/office/drawing/2012/chart" uri="{CE6537A1-D6FC-4f65-9D91-7224C49458BB}"/>
                <c:ext xmlns:c16="http://schemas.microsoft.com/office/drawing/2014/chart" uri="{C3380CC4-5D6E-409C-BE32-E72D297353CC}">
                  <c16:uniqueId val="{00000001-9E6D-4FEA-A1D8-D8548CA15B86}"/>
                </c:ext>
              </c:extLst>
            </c:dLbl>
            <c:dLbl>
              <c:idx val="2"/>
              <c:delete val="1"/>
              <c:extLst>
                <c:ext xmlns:c15="http://schemas.microsoft.com/office/drawing/2012/chart" uri="{CE6537A1-D6FC-4f65-9D91-7224C49458BB}"/>
                <c:ext xmlns:c16="http://schemas.microsoft.com/office/drawing/2014/chart" uri="{C3380CC4-5D6E-409C-BE32-E72D297353CC}">
                  <c16:uniqueId val="{00000002-9E6D-4FEA-A1D8-D8548CA15B86}"/>
                </c:ext>
              </c:extLst>
            </c:dLbl>
            <c:dLbl>
              <c:idx val="3"/>
              <c:delete val="1"/>
              <c:extLst>
                <c:ext xmlns:c15="http://schemas.microsoft.com/office/drawing/2012/chart" uri="{CE6537A1-D6FC-4f65-9D91-7224C49458BB}"/>
                <c:ext xmlns:c16="http://schemas.microsoft.com/office/drawing/2014/chart" uri="{C3380CC4-5D6E-409C-BE32-E72D297353CC}">
                  <c16:uniqueId val="{00000003-9E6D-4FEA-A1D8-D8548CA15B86}"/>
                </c:ext>
              </c:extLst>
            </c:dLbl>
            <c:dLbl>
              <c:idx val="4"/>
              <c:delete val="1"/>
              <c:extLst>
                <c:ext xmlns:c15="http://schemas.microsoft.com/office/drawing/2012/chart" uri="{CE6537A1-D6FC-4f65-9D91-7224C49458BB}"/>
                <c:ext xmlns:c16="http://schemas.microsoft.com/office/drawing/2014/chart" uri="{C3380CC4-5D6E-409C-BE32-E72D297353CC}">
                  <c16:uniqueId val="{00000004-9E6D-4FEA-A1D8-D8548CA15B86}"/>
                </c:ext>
              </c:extLst>
            </c:dLbl>
            <c:dLbl>
              <c:idx val="5"/>
              <c:delete val="1"/>
              <c:extLst>
                <c:ext xmlns:c15="http://schemas.microsoft.com/office/drawing/2012/chart" uri="{CE6537A1-D6FC-4f65-9D91-7224C49458BB}"/>
                <c:ext xmlns:c16="http://schemas.microsoft.com/office/drawing/2014/chart" uri="{C3380CC4-5D6E-409C-BE32-E72D297353CC}">
                  <c16:uniqueId val="{00000005-9E6D-4FEA-A1D8-D8548CA15B86}"/>
                </c:ext>
              </c:extLst>
            </c:dLbl>
            <c:dLbl>
              <c:idx val="6"/>
              <c:delete val="1"/>
              <c:extLst>
                <c:ext xmlns:c15="http://schemas.microsoft.com/office/drawing/2012/chart" uri="{CE6537A1-D6FC-4f65-9D91-7224C49458BB}"/>
                <c:ext xmlns:c16="http://schemas.microsoft.com/office/drawing/2014/chart" uri="{C3380CC4-5D6E-409C-BE32-E72D297353CC}">
                  <c16:uniqueId val="{00000006-9E6D-4FEA-A1D8-D8548CA15B86}"/>
                </c:ext>
              </c:extLst>
            </c:dLbl>
            <c:dLbl>
              <c:idx val="7"/>
              <c:delete val="1"/>
              <c:extLst>
                <c:ext xmlns:c15="http://schemas.microsoft.com/office/drawing/2012/chart" uri="{CE6537A1-D6FC-4f65-9D91-7224C49458BB}"/>
                <c:ext xmlns:c16="http://schemas.microsoft.com/office/drawing/2014/chart" uri="{C3380CC4-5D6E-409C-BE32-E72D297353CC}">
                  <c16:uniqueId val="{00000007-9E6D-4FEA-A1D8-D8548CA15B86}"/>
                </c:ext>
              </c:extLst>
            </c:dLbl>
            <c:dLbl>
              <c:idx val="8"/>
              <c:delete val="1"/>
              <c:extLst>
                <c:ext xmlns:c15="http://schemas.microsoft.com/office/drawing/2012/chart" uri="{CE6537A1-D6FC-4f65-9D91-7224C49458BB}"/>
                <c:ext xmlns:c16="http://schemas.microsoft.com/office/drawing/2014/chart" uri="{C3380CC4-5D6E-409C-BE32-E72D297353CC}">
                  <c16:uniqueId val="{00000008-9E6D-4FEA-A1D8-D8548CA15B86}"/>
                </c:ext>
              </c:extLst>
            </c:dLbl>
            <c:dLbl>
              <c:idx val="9"/>
              <c:delete val="1"/>
              <c:extLst>
                <c:ext xmlns:c15="http://schemas.microsoft.com/office/drawing/2012/chart" uri="{CE6537A1-D6FC-4f65-9D91-7224C49458BB}"/>
                <c:ext xmlns:c16="http://schemas.microsoft.com/office/drawing/2014/chart" uri="{C3380CC4-5D6E-409C-BE32-E72D297353CC}">
                  <c16:uniqueId val="{00000009-9E6D-4FEA-A1D8-D8548CA15B86}"/>
                </c:ext>
              </c:extLst>
            </c:dLbl>
            <c:dLbl>
              <c:idx val="10"/>
              <c:delete val="1"/>
              <c:extLst>
                <c:ext xmlns:c15="http://schemas.microsoft.com/office/drawing/2012/chart" uri="{CE6537A1-D6FC-4f65-9D91-7224C49458BB}"/>
                <c:ext xmlns:c16="http://schemas.microsoft.com/office/drawing/2014/chart" uri="{C3380CC4-5D6E-409C-BE32-E72D297353CC}">
                  <c16:uniqueId val="{0000000A-9E6D-4FEA-A1D8-D8548CA15B86}"/>
                </c:ext>
              </c:extLst>
            </c:dLbl>
            <c:dLbl>
              <c:idx val="11"/>
              <c:delete val="1"/>
              <c:extLst>
                <c:ext xmlns:c15="http://schemas.microsoft.com/office/drawing/2012/chart" uri="{CE6537A1-D6FC-4f65-9D91-7224C49458BB}"/>
                <c:ext xmlns:c16="http://schemas.microsoft.com/office/drawing/2014/chart" uri="{C3380CC4-5D6E-409C-BE32-E72D297353CC}">
                  <c16:uniqueId val="{0000000B-9E6D-4FEA-A1D8-D8548CA15B86}"/>
                </c:ext>
              </c:extLst>
            </c:dLbl>
            <c:dLbl>
              <c:idx val="12"/>
              <c:delete val="1"/>
              <c:extLst>
                <c:ext xmlns:c15="http://schemas.microsoft.com/office/drawing/2012/chart" uri="{CE6537A1-D6FC-4f65-9D91-7224C49458BB}"/>
                <c:ext xmlns:c16="http://schemas.microsoft.com/office/drawing/2014/chart" uri="{C3380CC4-5D6E-409C-BE32-E72D297353CC}">
                  <c16:uniqueId val="{0000000C-9E6D-4FEA-A1D8-D8548CA15B86}"/>
                </c:ext>
              </c:extLst>
            </c:dLbl>
            <c:dLbl>
              <c:idx val="13"/>
              <c:delete val="1"/>
              <c:extLst>
                <c:ext xmlns:c15="http://schemas.microsoft.com/office/drawing/2012/chart" uri="{CE6537A1-D6FC-4f65-9D91-7224C49458BB}"/>
                <c:ext xmlns:c16="http://schemas.microsoft.com/office/drawing/2014/chart" uri="{C3380CC4-5D6E-409C-BE32-E72D297353CC}">
                  <c16:uniqueId val="{0000000D-9E6D-4FEA-A1D8-D8548CA15B86}"/>
                </c:ext>
              </c:extLst>
            </c:dLbl>
            <c:dLbl>
              <c:idx val="14"/>
              <c:delete val="1"/>
              <c:extLst>
                <c:ext xmlns:c15="http://schemas.microsoft.com/office/drawing/2012/chart" uri="{CE6537A1-D6FC-4f65-9D91-7224C49458BB}"/>
                <c:ext xmlns:c16="http://schemas.microsoft.com/office/drawing/2014/chart" uri="{C3380CC4-5D6E-409C-BE32-E72D297353CC}">
                  <c16:uniqueId val="{0000000E-9E6D-4FEA-A1D8-D8548CA15B86}"/>
                </c:ext>
              </c:extLst>
            </c:dLbl>
            <c:dLbl>
              <c:idx val="15"/>
              <c:delete val="1"/>
              <c:extLst>
                <c:ext xmlns:c15="http://schemas.microsoft.com/office/drawing/2012/chart" uri="{CE6537A1-D6FC-4f65-9D91-7224C49458BB}"/>
                <c:ext xmlns:c16="http://schemas.microsoft.com/office/drawing/2014/chart" uri="{C3380CC4-5D6E-409C-BE32-E72D297353CC}">
                  <c16:uniqueId val="{0000000F-9E6D-4FEA-A1D8-D8548CA15B86}"/>
                </c:ext>
              </c:extLst>
            </c:dLbl>
            <c:dLbl>
              <c:idx val="16"/>
              <c:delete val="1"/>
              <c:extLst>
                <c:ext xmlns:c15="http://schemas.microsoft.com/office/drawing/2012/chart" uri="{CE6537A1-D6FC-4f65-9D91-7224C49458BB}"/>
                <c:ext xmlns:c16="http://schemas.microsoft.com/office/drawing/2014/chart" uri="{C3380CC4-5D6E-409C-BE32-E72D297353CC}">
                  <c16:uniqueId val="{00000010-9E6D-4FEA-A1D8-D8548CA15B86}"/>
                </c:ext>
              </c:extLst>
            </c:dLbl>
            <c:dLbl>
              <c:idx val="17"/>
              <c:delete val="1"/>
              <c:extLst>
                <c:ext xmlns:c15="http://schemas.microsoft.com/office/drawing/2012/chart" uri="{CE6537A1-D6FC-4f65-9D91-7224C49458BB}"/>
                <c:ext xmlns:c16="http://schemas.microsoft.com/office/drawing/2014/chart" uri="{C3380CC4-5D6E-409C-BE32-E72D297353CC}">
                  <c16:uniqueId val="{00000011-9E6D-4FEA-A1D8-D8548CA15B86}"/>
                </c:ext>
              </c:extLst>
            </c:dLbl>
            <c:dLbl>
              <c:idx val="18"/>
              <c:delete val="1"/>
              <c:extLst>
                <c:ext xmlns:c15="http://schemas.microsoft.com/office/drawing/2012/chart" uri="{CE6537A1-D6FC-4f65-9D91-7224C49458BB}"/>
                <c:ext xmlns:c16="http://schemas.microsoft.com/office/drawing/2014/chart" uri="{C3380CC4-5D6E-409C-BE32-E72D297353CC}">
                  <c16:uniqueId val="{00000012-9E6D-4FEA-A1D8-D8548CA15B86}"/>
                </c:ext>
              </c:extLst>
            </c:dLbl>
            <c:dLbl>
              <c:idx val="19"/>
              <c:delete val="1"/>
              <c:extLst>
                <c:ext xmlns:c15="http://schemas.microsoft.com/office/drawing/2012/chart" uri="{CE6537A1-D6FC-4f65-9D91-7224C49458BB}"/>
                <c:ext xmlns:c16="http://schemas.microsoft.com/office/drawing/2014/chart" uri="{C3380CC4-5D6E-409C-BE32-E72D297353CC}">
                  <c16:uniqueId val="{00000013-9E6D-4FEA-A1D8-D8548CA15B86}"/>
                </c:ext>
              </c:extLst>
            </c:dLbl>
            <c:dLbl>
              <c:idx val="20"/>
              <c:delete val="1"/>
              <c:extLst>
                <c:ext xmlns:c15="http://schemas.microsoft.com/office/drawing/2012/chart" uri="{CE6537A1-D6FC-4f65-9D91-7224C49458BB}"/>
                <c:ext xmlns:c16="http://schemas.microsoft.com/office/drawing/2014/chart" uri="{C3380CC4-5D6E-409C-BE32-E72D297353CC}">
                  <c16:uniqueId val="{00000014-9E6D-4FEA-A1D8-D8548CA15B86}"/>
                </c:ext>
              </c:extLst>
            </c:dLbl>
            <c:dLbl>
              <c:idx val="21"/>
              <c:delete val="1"/>
              <c:extLst>
                <c:ext xmlns:c15="http://schemas.microsoft.com/office/drawing/2012/chart" uri="{CE6537A1-D6FC-4f65-9D91-7224C49458BB}"/>
                <c:ext xmlns:c16="http://schemas.microsoft.com/office/drawing/2014/chart" uri="{C3380CC4-5D6E-409C-BE32-E72D297353CC}">
                  <c16:uniqueId val="{00000015-9E6D-4FEA-A1D8-D8548CA15B86}"/>
                </c:ext>
              </c:extLst>
            </c:dLbl>
            <c:dLbl>
              <c:idx val="22"/>
              <c:delete val="1"/>
              <c:extLst>
                <c:ext xmlns:c15="http://schemas.microsoft.com/office/drawing/2012/chart" uri="{CE6537A1-D6FC-4f65-9D91-7224C49458BB}"/>
                <c:ext xmlns:c16="http://schemas.microsoft.com/office/drawing/2014/chart" uri="{C3380CC4-5D6E-409C-BE32-E72D297353CC}">
                  <c16:uniqueId val="{00000016-9E6D-4FEA-A1D8-D8548CA15B86}"/>
                </c:ext>
              </c:extLst>
            </c:dLbl>
            <c:dLbl>
              <c:idx val="23"/>
              <c:delete val="1"/>
              <c:extLst>
                <c:ext xmlns:c15="http://schemas.microsoft.com/office/drawing/2012/chart" uri="{CE6537A1-D6FC-4f65-9D91-7224C49458BB}"/>
                <c:ext xmlns:c16="http://schemas.microsoft.com/office/drawing/2014/chart" uri="{C3380CC4-5D6E-409C-BE32-E72D297353CC}">
                  <c16:uniqueId val="{00000017-9E6D-4FEA-A1D8-D8548CA15B86}"/>
                </c:ext>
              </c:extLst>
            </c:dLbl>
            <c:dLbl>
              <c:idx val="24"/>
              <c:delete val="1"/>
              <c:extLst>
                <c:ext xmlns:c15="http://schemas.microsoft.com/office/drawing/2012/chart" uri="{CE6537A1-D6FC-4f65-9D91-7224C49458BB}"/>
                <c:ext xmlns:c16="http://schemas.microsoft.com/office/drawing/2014/chart" uri="{C3380CC4-5D6E-409C-BE32-E72D297353CC}">
                  <c16:uniqueId val="{00000018-9E6D-4FEA-A1D8-D8548CA15B86}"/>
                </c:ext>
              </c:extLst>
            </c:dLbl>
            <c:dLbl>
              <c:idx val="25"/>
              <c:delete val="1"/>
              <c:extLst>
                <c:ext xmlns:c15="http://schemas.microsoft.com/office/drawing/2012/chart" uri="{CE6537A1-D6FC-4f65-9D91-7224C49458BB}"/>
                <c:ext xmlns:c16="http://schemas.microsoft.com/office/drawing/2014/chart" uri="{C3380CC4-5D6E-409C-BE32-E72D297353CC}">
                  <c16:uniqueId val="{00000019-9E6D-4FEA-A1D8-D8548CA15B86}"/>
                </c:ext>
              </c:extLst>
            </c:dLbl>
            <c:dLbl>
              <c:idx val="26"/>
              <c:delete val="1"/>
              <c:extLst>
                <c:ext xmlns:c15="http://schemas.microsoft.com/office/drawing/2012/chart" uri="{CE6537A1-D6FC-4f65-9D91-7224C49458BB}"/>
                <c:ext xmlns:c16="http://schemas.microsoft.com/office/drawing/2014/chart" uri="{C3380CC4-5D6E-409C-BE32-E72D297353CC}">
                  <c16:uniqueId val="{0000001A-9E6D-4FEA-A1D8-D8548CA15B86}"/>
                </c:ext>
              </c:extLst>
            </c:dLbl>
            <c:dLbl>
              <c:idx val="27"/>
              <c:delete val="1"/>
              <c:extLst>
                <c:ext xmlns:c15="http://schemas.microsoft.com/office/drawing/2012/chart" uri="{CE6537A1-D6FC-4f65-9D91-7224C49458BB}"/>
                <c:ext xmlns:c16="http://schemas.microsoft.com/office/drawing/2014/chart" uri="{C3380CC4-5D6E-409C-BE32-E72D297353CC}">
                  <c16:uniqueId val="{0000001B-9E6D-4FEA-A1D8-D8548CA15B86}"/>
                </c:ext>
              </c:extLst>
            </c:dLbl>
            <c:dLbl>
              <c:idx val="28"/>
              <c:delete val="1"/>
              <c:extLst>
                <c:ext xmlns:c15="http://schemas.microsoft.com/office/drawing/2012/chart" uri="{CE6537A1-D6FC-4f65-9D91-7224C49458BB}"/>
                <c:ext xmlns:c16="http://schemas.microsoft.com/office/drawing/2014/chart" uri="{C3380CC4-5D6E-409C-BE32-E72D297353CC}">
                  <c16:uniqueId val="{0000001C-9E6D-4FEA-A1D8-D8548CA15B86}"/>
                </c:ext>
              </c:extLst>
            </c:dLbl>
            <c:dLbl>
              <c:idx val="29"/>
              <c:delete val="1"/>
              <c:extLst>
                <c:ext xmlns:c15="http://schemas.microsoft.com/office/drawing/2012/chart" uri="{CE6537A1-D6FC-4f65-9D91-7224C49458BB}"/>
                <c:ext xmlns:c16="http://schemas.microsoft.com/office/drawing/2014/chart" uri="{C3380CC4-5D6E-409C-BE32-E72D297353CC}">
                  <c16:uniqueId val="{0000001D-9E6D-4FEA-A1D8-D8548CA15B86}"/>
                </c:ext>
              </c:extLst>
            </c:dLbl>
            <c:dLbl>
              <c:idx val="30"/>
              <c:delete val="1"/>
              <c:extLst>
                <c:ext xmlns:c15="http://schemas.microsoft.com/office/drawing/2012/chart" uri="{CE6537A1-D6FC-4f65-9D91-7224C49458BB}"/>
                <c:ext xmlns:c16="http://schemas.microsoft.com/office/drawing/2014/chart" uri="{C3380CC4-5D6E-409C-BE32-E72D297353CC}">
                  <c16:uniqueId val="{0000001E-9E6D-4FEA-A1D8-D8548CA15B86}"/>
                </c:ext>
              </c:extLst>
            </c:dLbl>
            <c:dLbl>
              <c:idx val="31"/>
              <c:delete val="1"/>
              <c:extLst>
                <c:ext xmlns:c15="http://schemas.microsoft.com/office/drawing/2012/chart" uri="{CE6537A1-D6FC-4f65-9D91-7224C49458BB}"/>
                <c:ext xmlns:c16="http://schemas.microsoft.com/office/drawing/2014/chart" uri="{C3380CC4-5D6E-409C-BE32-E72D297353CC}">
                  <c16:uniqueId val="{0000001F-9E6D-4FEA-A1D8-D8548CA15B86}"/>
                </c:ext>
              </c:extLst>
            </c:dLbl>
            <c:dLbl>
              <c:idx val="32"/>
              <c:delete val="1"/>
              <c:extLst>
                <c:ext xmlns:c15="http://schemas.microsoft.com/office/drawing/2012/chart" uri="{CE6537A1-D6FC-4f65-9D91-7224C49458BB}"/>
                <c:ext xmlns:c16="http://schemas.microsoft.com/office/drawing/2014/chart" uri="{C3380CC4-5D6E-409C-BE32-E72D297353CC}">
                  <c16:uniqueId val="{00000020-9E6D-4FEA-A1D8-D8548CA15B86}"/>
                </c:ext>
              </c:extLst>
            </c:dLbl>
            <c:dLbl>
              <c:idx val="33"/>
              <c:delete val="1"/>
              <c:extLst>
                <c:ext xmlns:c15="http://schemas.microsoft.com/office/drawing/2012/chart" uri="{CE6537A1-D6FC-4f65-9D91-7224C49458BB}"/>
                <c:ext xmlns:c16="http://schemas.microsoft.com/office/drawing/2014/chart" uri="{C3380CC4-5D6E-409C-BE32-E72D297353CC}">
                  <c16:uniqueId val="{00000021-9E6D-4FEA-A1D8-D8548CA15B86}"/>
                </c:ext>
              </c:extLst>
            </c:dLbl>
            <c:dLbl>
              <c:idx val="34"/>
              <c:delete val="1"/>
              <c:extLst>
                <c:ext xmlns:c15="http://schemas.microsoft.com/office/drawing/2012/chart" uri="{CE6537A1-D6FC-4f65-9D91-7224C49458BB}"/>
                <c:ext xmlns:c16="http://schemas.microsoft.com/office/drawing/2014/chart" uri="{C3380CC4-5D6E-409C-BE32-E72D297353CC}">
                  <c16:uniqueId val="{00000022-9E6D-4FEA-A1D8-D8548CA15B86}"/>
                </c:ext>
              </c:extLst>
            </c:dLbl>
            <c:dLbl>
              <c:idx val="35"/>
              <c:delete val="1"/>
              <c:extLst>
                <c:ext xmlns:c15="http://schemas.microsoft.com/office/drawing/2012/chart" uri="{CE6537A1-D6FC-4f65-9D91-7224C49458BB}"/>
                <c:ext xmlns:c16="http://schemas.microsoft.com/office/drawing/2014/chart" uri="{C3380CC4-5D6E-409C-BE32-E72D297353CC}">
                  <c16:uniqueId val="{00000023-9E6D-4FEA-A1D8-D8548CA15B86}"/>
                </c:ext>
              </c:extLst>
            </c:dLbl>
            <c:dLbl>
              <c:idx val="36"/>
              <c:delete val="1"/>
              <c:extLst>
                <c:ext xmlns:c15="http://schemas.microsoft.com/office/drawing/2012/chart" uri="{CE6537A1-D6FC-4f65-9D91-7224C49458BB}"/>
                <c:ext xmlns:c16="http://schemas.microsoft.com/office/drawing/2014/chart" uri="{C3380CC4-5D6E-409C-BE32-E72D297353CC}">
                  <c16:uniqueId val="{00000024-9E6D-4FEA-A1D8-D8548CA15B86}"/>
                </c:ext>
              </c:extLst>
            </c:dLbl>
            <c:dLbl>
              <c:idx val="37"/>
              <c:delete val="1"/>
              <c:extLst>
                <c:ext xmlns:c15="http://schemas.microsoft.com/office/drawing/2012/chart" uri="{CE6537A1-D6FC-4f65-9D91-7224C49458BB}"/>
                <c:ext xmlns:c16="http://schemas.microsoft.com/office/drawing/2014/chart" uri="{C3380CC4-5D6E-409C-BE32-E72D297353CC}">
                  <c16:uniqueId val="{00000025-9E6D-4FEA-A1D8-D8548CA15B86}"/>
                </c:ext>
              </c:extLst>
            </c:dLbl>
            <c:dLbl>
              <c:idx val="38"/>
              <c:delete val="1"/>
              <c:extLst>
                <c:ext xmlns:c15="http://schemas.microsoft.com/office/drawing/2012/chart" uri="{CE6537A1-D6FC-4f65-9D91-7224C49458BB}"/>
                <c:ext xmlns:c16="http://schemas.microsoft.com/office/drawing/2014/chart" uri="{C3380CC4-5D6E-409C-BE32-E72D297353CC}">
                  <c16:uniqueId val="{00000026-9E6D-4FEA-A1D8-D8548CA15B86}"/>
                </c:ext>
              </c:extLst>
            </c:dLbl>
            <c:dLbl>
              <c:idx val="39"/>
              <c:delete val="1"/>
              <c:extLst>
                <c:ext xmlns:c15="http://schemas.microsoft.com/office/drawing/2012/chart" uri="{CE6537A1-D6FC-4f65-9D91-7224C49458BB}"/>
                <c:ext xmlns:c16="http://schemas.microsoft.com/office/drawing/2014/chart" uri="{C3380CC4-5D6E-409C-BE32-E72D297353CC}">
                  <c16:uniqueId val="{00000027-9E6D-4FEA-A1D8-D8548CA15B86}"/>
                </c:ext>
              </c:extLst>
            </c:dLbl>
            <c:dLbl>
              <c:idx val="40"/>
              <c:delete val="1"/>
              <c:extLst>
                <c:ext xmlns:c15="http://schemas.microsoft.com/office/drawing/2012/chart" uri="{CE6537A1-D6FC-4f65-9D91-7224C49458BB}"/>
                <c:ext xmlns:c16="http://schemas.microsoft.com/office/drawing/2014/chart" uri="{C3380CC4-5D6E-409C-BE32-E72D297353CC}">
                  <c16:uniqueId val="{00000028-9E6D-4FEA-A1D8-D8548CA15B86}"/>
                </c:ext>
              </c:extLst>
            </c:dLbl>
            <c:dLbl>
              <c:idx val="41"/>
              <c:delete val="1"/>
              <c:extLst>
                <c:ext xmlns:c15="http://schemas.microsoft.com/office/drawing/2012/chart" uri="{CE6537A1-D6FC-4f65-9D91-7224C49458BB}"/>
                <c:ext xmlns:c16="http://schemas.microsoft.com/office/drawing/2014/chart" uri="{C3380CC4-5D6E-409C-BE32-E72D297353CC}">
                  <c16:uniqueId val="{00000029-9E6D-4FEA-A1D8-D8548CA15B86}"/>
                </c:ext>
              </c:extLst>
            </c:dLbl>
            <c:dLbl>
              <c:idx val="42"/>
              <c:delete val="1"/>
              <c:extLst>
                <c:ext xmlns:c15="http://schemas.microsoft.com/office/drawing/2012/chart" uri="{CE6537A1-D6FC-4f65-9D91-7224C49458BB}"/>
                <c:ext xmlns:c16="http://schemas.microsoft.com/office/drawing/2014/chart" uri="{C3380CC4-5D6E-409C-BE32-E72D297353CC}">
                  <c16:uniqueId val="{0000002A-9E6D-4FEA-A1D8-D8548CA15B86}"/>
                </c:ext>
              </c:extLst>
            </c:dLbl>
            <c:dLbl>
              <c:idx val="43"/>
              <c:delete val="1"/>
              <c:extLst>
                <c:ext xmlns:c15="http://schemas.microsoft.com/office/drawing/2012/chart" uri="{CE6537A1-D6FC-4f65-9D91-7224C49458BB}"/>
                <c:ext xmlns:c16="http://schemas.microsoft.com/office/drawing/2014/chart" uri="{C3380CC4-5D6E-409C-BE32-E72D297353CC}">
                  <c16:uniqueId val="{0000002B-9E6D-4FEA-A1D8-D8548CA15B86}"/>
                </c:ext>
              </c:extLst>
            </c:dLbl>
            <c:dLbl>
              <c:idx val="44"/>
              <c:delete val="1"/>
              <c:extLst>
                <c:ext xmlns:c15="http://schemas.microsoft.com/office/drawing/2012/chart" uri="{CE6537A1-D6FC-4f65-9D91-7224C49458BB}"/>
                <c:ext xmlns:c16="http://schemas.microsoft.com/office/drawing/2014/chart" uri="{C3380CC4-5D6E-409C-BE32-E72D297353CC}">
                  <c16:uniqueId val="{0000002C-9E6D-4FEA-A1D8-D8548CA15B86}"/>
                </c:ext>
              </c:extLst>
            </c:dLbl>
            <c:dLbl>
              <c:idx val="45"/>
              <c:delete val="1"/>
              <c:extLst>
                <c:ext xmlns:c15="http://schemas.microsoft.com/office/drawing/2012/chart" uri="{CE6537A1-D6FC-4f65-9D91-7224C49458BB}"/>
                <c:ext xmlns:c16="http://schemas.microsoft.com/office/drawing/2014/chart" uri="{C3380CC4-5D6E-409C-BE32-E72D297353CC}">
                  <c16:uniqueId val="{0000002D-9E6D-4FEA-A1D8-D8548CA15B86}"/>
                </c:ext>
              </c:extLst>
            </c:dLbl>
            <c:dLbl>
              <c:idx val="46"/>
              <c:delete val="1"/>
              <c:extLst>
                <c:ext xmlns:c15="http://schemas.microsoft.com/office/drawing/2012/chart" uri="{CE6537A1-D6FC-4f65-9D91-7224C49458BB}"/>
                <c:ext xmlns:c16="http://schemas.microsoft.com/office/drawing/2014/chart" uri="{C3380CC4-5D6E-409C-BE32-E72D297353CC}">
                  <c16:uniqueId val="{0000002E-9E6D-4FEA-A1D8-D8548CA15B86}"/>
                </c:ext>
              </c:extLst>
            </c:dLbl>
            <c:dLbl>
              <c:idx val="47"/>
              <c:delete val="1"/>
              <c:extLst>
                <c:ext xmlns:c15="http://schemas.microsoft.com/office/drawing/2012/chart" uri="{CE6537A1-D6FC-4f65-9D91-7224C49458BB}"/>
                <c:ext xmlns:c16="http://schemas.microsoft.com/office/drawing/2014/chart" uri="{C3380CC4-5D6E-409C-BE32-E72D297353CC}">
                  <c16:uniqueId val="{0000002F-9E6D-4FEA-A1D8-D8548CA15B86}"/>
                </c:ext>
              </c:extLst>
            </c:dLbl>
            <c:dLbl>
              <c:idx val="48"/>
              <c:delete val="1"/>
              <c:extLst>
                <c:ext xmlns:c15="http://schemas.microsoft.com/office/drawing/2012/chart" uri="{CE6537A1-D6FC-4f65-9D91-7224C49458BB}"/>
                <c:ext xmlns:c16="http://schemas.microsoft.com/office/drawing/2014/chart" uri="{C3380CC4-5D6E-409C-BE32-E72D297353CC}">
                  <c16:uniqueId val="{00000030-9E6D-4FEA-A1D8-D8548CA15B86}"/>
                </c:ext>
              </c:extLst>
            </c:dLbl>
            <c:dLbl>
              <c:idx val="49"/>
              <c:delete val="1"/>
              <c:extLst>
                <c:ext xmlns:c15="http://schemas.microsoft.com/office/drawing/2012/chart" uri="{CE6537A1-D6FC-4f65-9D91-7224C49458BB}"/>
                <c:ext xmlns:c16="http://schemas.microsoft.com/office/drawing/2014/chart" uri="{C3380CC4-5D6E-409C-BE32-E72D297353CC}">
                  <c16:uniqueId val="{00000031-9E6D-4FEA-A1D8-D8548CA15B86}"/>
                </c:ext>
              </c:extLst>
            </c:dLbl>
            <c:dLbl>
              <c:idx val="50"/>
              <c:delete val="1"/>
              <c:extLst>
                <c:ext xmlns:c15="http://schemas.microsoft.com/office/drawing/2012/chart" uri="{CE6537A1-D6FC-4f65-9D91-7224C49458BB}"/>
                <c:ext xmlns:c16="http://schemas.microsoft.com/office/drawing/2014/chart" uri="{C3380CC4-5D6E-409C-BE32-E72D297353CC}">
                  <c16:uniqueId val="{00000032-9E6D-4FEA-A1D8-D8548CA15B86}"/>
                </c:ext>
              </c:extLst>
            </c:dLbl>
            <c:dLbl>
              <c:idx val="51"/>
              <c:delete val="1"/>
              <c:extLst>
                <c:ext xmlns:c15="http://schemas.microsoft.com/office/drawing/2012/chart" uri="{CE6537A1-D6FC-4f65-9D91-7224C49458BB}"/>
                <c:ext xmlns:c16="http://schemas.microsoft.com/office/drawing/2014/chart" uri="{C3380CC4-5D6E-409C-BE32-E72D297353CC}">
                  <c16:uniqueId val="{00000033-9E6D-4FEA-A1D8-D8548CA15B86}"/>
                </c:ext>
              </c:extLst>
            </c:dLbl>
            <c:dLbl>
              <c:idx val="52"/>
              <c:delete val="1"/>
              <c:extLst>
                <c:ext xmlns:c15="http://schemas.microsoft.com/office/drawing/2012/chart" uri="{CE6537A1-D6FC-4f65-9D91-7224C49458BB}"/>
                <c:ext xmlns:c16="http://schemas.microsoft.com/office/drawing/2014/chart" uri="{C3380CC4-5D6E-409C-BE32-E72D297353CC}">
                  <c16:uniqueId val="{00000034-9E6D-4FEA-A1D8-D8548CA15B86}"/>
                </c:ext>
              </c:extLst>
            </c:dLbl>
            <c:dLbl>
              <c:idx val="53"/>
              <c:delete val="1"/>
              <c:extLst>
                <c:ext xmlns:c15="http://schemas.microsoft.com/office/drawing/2012/chart" uri="{CE6537A1-D6FC-4f65-9D91-7224C49458BB}"/>
                <c:ext xmlns:c16="http://schemas.microsoft.com/office/drawing/2014/chart" uri="{C3380CC4-5D6E-409C-BE32-E72D297353CC}">
                  <c16:uniqueId val="{00000035-9E6D-4FEA-A1D8-D8548CA15B86}"/>
                </c:ext>
              </c:extLst>
            </c:dLbl>
            <c:dLbl>
              <c:idx val="54"/>
              <c:delete val="1"/>
              <c:extLst>
                <c:ext xmlns:c15="http://schemas.microsoft.com/office/drawing/2012/chart" uri="{CE6537A1-D6FC-4f65-9D91-7224C49458BB}"/>
                <c:ext xmlns:c16="http://schemas.microsoft.com/office/drawing/2014/chart" uri="{C3380CC4-5D6E-409C-BE32-E72D297353CC}">
                  <c16:uniqueId val="{00000036-9E6D-4FEA-A1D8-D8548CA15B86}"/>
                </c:ext>
              </c:extLst>
            </c:dLbl>
            <c:dLbl>
              <c:idx val="55"/>
              <c:delete val="1"/>
              <c:extLst>
                <c:ext xmlns:c15="http://schemas.microsoft.com/office/drawing/2012/chart" uri="{CE6537A1-D6FC-4f65-9D91-7224C49458BB}"/>
                <c:ext xmlns:c16="http://schemas.microsoft.com/office/drawing/2014/chart" uri="{C3380CC4-5D6E-409C-BE32-E72D297353CC}">
                  <c16:uniqueId val="{00000037-9E6D-4FEA-A1D8-D8548CA15B86}"/>
                </c:ext>
              </c:extLst>
            </c:dLbl>
            <c:dLbl>
              <c:idx val="56"/>
              <c:delete val="1"/>
              <c:extLst>
                <c:ext xmlns:c15="http://schemas.microsoft.com/office/drawing/2012/chart" uri="{CE6537A1-D6FC-4f65-9D91-7224C49458BB}"/>
                <c:ext xmlns:c16="http://schemas.microsoft.com/office/drawing/2014/chart" uri="{C3380CC4-5D6E-409C-BE32-E72D297353CC}">
                  <c16:uniqueId val="{00000038-9E6D-4FEA-A1D8-D8548CA15B86}"/>
                </c:ext>
              </c:extLst>
            </c:dLbl>
            <c:dLbl>
              <c:idx val="57"/>
              <c:delete val="1"/>
              <c:extLst>
                <c:ext xmlns:c15="http://schemas.microsoft.com/office/drawing/2012/chart" uri="{CE6537A1-D6FC-4f65-9D91-7224C49458BB}"/>
                <c:ext xmlns:c16="http://schemas.microsoft.com/office/drawing/2014/chart" uri="{C3380CC4-5D6E-409C-BE32-E72D297353CC}">
                  <c16:uniqueId val="{00000039-9E6D-4FEA-A1D8-D8548CA15B86}"/>
                </c:ext>
              </c:extLst>
            </c:dLbl>
            <c:dLbl>
              <c:idx val="58"/>
              <c:delete val="1"/>
              <c:extLst>
                <c:ext xmlns:c15="http://schemas.microsoft.com/office/drawing/2012/chart" uri="{CE6537A1-D6FC-4f65-9D91-7224C49458BB}"/>
                <c:ext xmlns:c16="http://schemas.microsoft.com/office/drawing/2014/chart" uri="{C3380CC4-5D6E-409C-BE32-E72D297353CC}">
                  <c16:uniqueId val="{0000003A-9E6D-4FEA-A1D8-D8548CA15B86}"/>
                </c:ext>
              </c:extLst>
            </c:dLbl>
            <c:dLbl>
              <c:idx val="59"/>
              <c:delete val="1"/>
              <c:extLst>
                <c:ext xmlns:c15="http://schemas.microsoft.com/office/drawing/2012/chart" uri="{CE6537A1-D6FC-4f65-9D91-7224C49458BB}"/>
                <c:ext xmlns:c16="http://schemas.microsoft.com/office/drawing/2014/chart" uri="{C3380CC4-5D6E-409C-BE32-E72D297353CC}">
                  <c16:uniqueId val="{0000003B-9E6D-4FEA-A1D8-D8548CA15B86}"/>
                </c:ext>
              </c:extLst>
            </c:dLbl>
            <c:dLbl>
              <c:idx val="60"/>
              <c:delete val="1"/>
              <c:extLst>
                <c:ext xmlns:c15="http://schemas.microsoft.com/office/drawing/2012/chart" uri="{CE6537A1-D6FC-4f65-9D91-7224C49458BB}"/>
                <c:ext xmlns:c16="http://schemas.microsoft.com/office/drawing/2014/chart" uri="{C3380CC4-5D6E-409C-BE32-E72D297353CC}">
                  <c16:uniqueId val="{00000001-4D2F-4158-8038-C1CEA730F50B}"/>
                </c:ext>
              </c:extLst>
            </c:dLbl>
            <c:dLbl>
              <c:idx val="61"/>
              <c:delete val="1"/>
              <c:extLst>
                <c:ext xmlns:c15="http://schemas.microsoft.com/office/drawing/2012/chart" uri="{CE6537A1-D6FC-4f65-9D91-7224C49458BB}"/>
                <c:ext xmlns:c16="http://schemas.microsoft.com/office/drawing/2014/chart" uri="{C3380CC4-5D6E-409C-BE32-E72D297353CC}">
                  <c16:uniqueId val="{00000001-6CF8-4119-9125-D994EBBD05EF}"/>
                </c:ext>
              </c:extLst>
            </c:dLbl>
            <c:dLbl>
              <c:idx val="62"/>
              <c:delete val="1"/>
              <c:extLst>
                <c:ext xmlns:c15="http://schemas.microsoft.com/office/drawing/2012/chart" uri="{CE6537A1-D6FC-4f65-9D91-7224C49458BB}"/>
                <c:ext xmlns:c16="http://schemas.microsoft.com/office/drawing/2014/chart" uri="{C3380CC4-5D6E-409C-BE32-E72D297353CC}">
                  <c16:uniqueId val="{00000000-B98B-46B3-9E3B-9D189660F6CB}"/>
                </c:ext>
              </c:extLst>
            </c:dLbl>
            <c:dLbl>
              <c:idx val="63"/>
              <c:delete val="1"/>
              <c:extLst>
                <c:ext xmlns:c15="http://schemas.microsoft.com/office/drawing/2012/chart" uri="{CE6537A1-D6FC-4f65-9D91-7224C49458BB}"/>
                <c:ext xmlns:c16="http://schemas.microsoft.com/office/drawing/2014/chart" uri="{C3380CC4-5D6E-409C-BE32-E72D297353CC}">
                  <c16:uniqueId val="{00000001-3B80-4779-9A11-B65BE543FE49}"/>
                </c:ext>
              </c:extLst>
            </c:dLbl>
            <c:dLbl>
              <c:idx val="64"/>
              <c:layout>
                <c:manualLayout>
                  <c:x val="2.0952379695395294E-2"/>
                  <c:y val="6.5681444991789822E-2"/>
                </c:manualLayout>
              </c:layout>
              <c:spPr>
                <a:noFill/>
                <a:ln>
                  <a:noFill/>
                </a:ln>
                <a:effectLst/>
              </c:spPr>
              <c:txPr>
                <a:bodyPr wrap="square" lIns="38100" tIns="19050" rIns="38100" bIns="19050" anchor="ctr" anchorCtr="0">
                  <a:spAutoFit/>
                </a:bodyPr>
                <a:lstStyle/>
                <a:p>
                  <a:pPr algn="ctr" rtl="0">
                    <a:defRPr lang="en-US" sz="1000" b="1" i="0" u="none" strike="noStrike" kern="1200" baseline="0">
                      <a:solidFill>
                        <a:sysClr val="windowText" lastClr="000000"/>
                      </a:solidFill>
                      <a:latin typeface="+mn-lt"/>
                      <a:ea typeface="Arial"/>
                      <a:cs typeface="Arial"/>
                    </a:defRPr>
                  </a:pPr>
                  <a:endParaRPr lang="da-DK"/>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80-4779-9A11-B65BE543FE4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tx1">
                          <a:lumMod val="50000"/>
                          <a:lumOff val="50000"/>
                        </a:schemeClr>
                      </a:solidFill>
                    </a:ln>
                  </c:spPr>
                </c15:leaderLines>
              </c:ext>
            </c:extLst>
          </c:dLbls>
          <c:cat>
            <c:numRef>
              <c:f>'Global Indicators'!$B$55:$CD$55</c:f>
              <c:numCache>
                <c:formatCode>General</c:formatCode>
                <c:ptCount val="8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numCache>
            </c:numRef>
          </c:cat>
          <c:val>
            <c:numRef>
              <c:f>'Global Indicators'!$B$56:$CD$56</c:f>
              <c:numCache>
                <c:formatCode>#,##0.00</c:formatCode>
                <c:ptCount val="81"/>
                <c:pt idx="0">
                  <c:v>3.0215125980000002</c:v>
                </c:pt>
                <c:pt idx="1">
                  <c:v>3.062768116</c:v>
                </c:pt>
                <c:pt idx="2">
                  <c:v>3.117372187</c:v>
                </c:pt>
                <c:pt idx="3">
                  <c:v>3.1840630490000001</c:v>
                </c:pt>
                <c:pt idx="4">
                  <c:v>3.2512531999999998</c:v>
                </c:pt>
                <c:pt idx="5">
                  <c:v>3.3189975220000001</c:v>
                </c:pt>
                <c:pt idx="6">
                  <c:v>3.3890871890000001</c:v>
                </c:pt>
                <c:pt idx="7">
                  <c:v>3.4590153560000001</c:v>
                </c:pt>
                <c:pt idx="8">
                  <c:v>3.5307035610000002</c:v>
                </c:pt>
                <c:pt idx="9">
                  <c:v>3.6048155519999998</c:v>
                </c:pt>
                <c:pt idx="10">
                  <c:v>3.6805890450000001</c:v>
                </c:pt>
                <c:pt idx="11">
                  <c:v>3.7586135459999999</c:v>
                </c:pt>
                <c:pt idx="12">
                  <c:v>3.8344463219999998</c:v>
                </c:pt>
                <c:pt idx="13">
                  <c:v>3.9110684579999999</c:v>
                </c:pt>
                <c:pt idx="14">
                  <c:v>3.9872942400000002</c:v>
                </c:pt>
                <c:pt idx="15">
                  <c:v>4.0620707710000001</c:v>
                </c:pt>
                <c:pt idx="16">
                  <c:v>4.1357585390000002</c:v>
                </c:pt>
                <c:pt idx="17">
                  <c:v>4.2089588039999999</c:v>
                </c:pt>
                <c:pt idx="18">
                  <c:v>4.2834310430000002</c:v>
                </c:pt>
                <c:pt idx="19">
                  <c:v>4.3600564009999996</c:v>
                </c:pt>
                <c:pt idx="20" formatCode="0.00">
                  <c:v>4.4376028920000001</c:v>
                </c:pt>
                <c:pt idx="21" formatCode="0.00">
                  <c:v>4.5169261900000004</c:v>
                </c:pt>
                <c:pt idx="22" formatCode="0.00">
                  <c:v>4.5995392409999996</c:v>
                </c:pt>
                <c:pt idx="23" formatCode="0.00">
                  <c:v>4.6829245359999998</c:v>
                </c:pt>
                <c:pt idx="24" formatCode="0.00">
                  <c:v>4.7660403000000002</c:v>
                </c:pt>
                <c:pt idx="25" formatCode="0.00">
                  <c:v>4.8507407880000004</c:v>
                </c:pt>
                <c:pt idx="26" formatCode="0.00">
                  <c:v>4.9377115619999996</c:v>
                </c:pt>
                <c:pt idx="27" formatCode="0.00">
                  <c:v>5.0270302779999998</c:v>
                </c:pt>
                <c:pt idx="28" formatCode="0.00">
                  <c:v>5.1171670059999999</c:v>
                </c:pt>
                <c:pt idx="29" formatCode="0.00">
                  <c:v>5.2076548660000004</c:v>
                </c:pt>
                <c:pt idx="30" formatCode="0.00">
                  <c:v>5.2992467569999997</c:v>
                </c:pt>
                <c:pt idx="31" formatCode="0.00">
                  <c:v>5.3884962280000002</c:v>
                </c:pt>
                <c:pt idx="32" formatCode="0.00">
                  <c:v>5.4771239649999997</c:v>
                </c:pt>
                <c:pt idx="33" formatCode="0.00">
                  <c:v>5.5647786200000002</c:v>
                </c:pt>
                <c:pt idx="34" formatCode="0.00">
                  <c:v>5.6508531770000001</c:v>
                </c:pt>
                <c:pt idx="35" formatCode="0.00">
                  <c:v>5.7365055160000002</c:v>
                </c:pt>
                <c:pt idx="36" formatCode="0.00">
                  <c:v>5.822614626</c:v>
                </c:pt>
                <c:pt idx="37" formatCode="0.00">
                  <c:v>5.9084665569999997</c:v>
                </c:pt>
                <c:pt idx="38" formatCode="0.00">
                  <c:v>5.994040064</c:v>
                </c:pt>
                <c:pt idx="39" formatCode="0.00">
                  <c:v>6.0784043370000003</c:v>
                </c:pt>
                <c:pt idx="40" formatCode="0.00">
                  <c:v>6.1618848110000002</c:v>
                </c:pt>
                <c:pt idx="41" formatCode="0.00">
                  <c:v>6.2451129060000001</c:v>
                </c:pt>
                <c:pt idx="42" formatCode="0.00">
                  <c:v>6.3275573989999998</c:v>
                </c:pt>
                <c:pt idx="43" formatCode="0.00">
                  <c:v>6.4097504409999999</c:v>
                </c:pt>
                <c:pt idx="44" formatCode="0.00">
                  <c:v>6.4927698149999999</c:v>
                </c:pt>
                <c:pt idx="45" formatCode="0.00">
                  <c:v>6.5758415059999997</c:v>
                </c:pt>
                <c:pt idx="46" formatCode="0.00">
                  <c:v>6.6599770249999999</c:v>
                </c:pt>
                <c:pt idx="47" formatCode="0.00">
                  <c:v>6.7444893989999999</c:v>
                </c:pt>
                <c:pt idx="48" formatCode="0.00">
                  <c:v>6.8305135410000002</c:v>
                </c:pt>
                <c:pt idx="49" formatCode="0.00">
                  <c:v>6.9165891159999999</c:v>
                </c:pt>
                <c:pt idx="50" formatCode="0.00">
                  <c:v>7.0012668759999999</c:v>
                </c:pt>
                <c:pt idx="51" formatCode="0.00">
                  <c:v>7.0871200339999998</c:v>
                </c:pt>
                <c:pt idx="52" formatCode="0.00">
                  <c:v>7.1769688770000002</c:v>
                </c:pt>
                <c:pt idx="53" formatCode="0.00">
                  <c:v>7.2659705219999999</c:v>
                </c:pt>
                <c:pt idx="54" formatCode="0.00">
                  <c:v>7.3541833670000001</c:v>
                </c:pt>
                <c:pt idx="55" formatCode="0.00">
                  <c:v>7.4418268769999996</c:v>
                </c:pt>
                <c:pt idx="56" formatCode="0.00">
                  <c:v>7.5290666169999998</c:v>
                </c:pt>
                <c:pt idx="57" formatCode="0.00">
                  <c:v>7.6147485819999998</c:v>
                </c:pt>
                <c:pt idx="58">
                  <c:v>7.6974923789999998</c:v>
                </c:pt>
                <c:pt idx="59" formatCode="0.00">
                  <c:v>7.7783039120000002</c:v>
                </c:pt>
                <c:pt idx="60">
                  <c:v>7.8550750599999999</c:v>
                </c:pt>
                <c:pt idx="61">
                  <c:v>7.9208618880000001</c:v>
                </c:pt>
                <c:pt idx="62">
                  <c:v>7.9903997679999996</c:v>
                </c:pt>
                <c:pt idx="63">
                  <c:v>8.0649766009999997</c:v>
                </c:pt>
                <c:pt idx="64">
                  <c:v>8.1420564459999998</c:v>
                </c:pt>
              </c:numCache>
            </c:numRef>
          </c:val>
          <c:smooth val="0"/>
          <c:extLst>
            <c:ext xmlns:c16="http://schemas.microsoft.com/office/drawing/2014/chart" uri="{C3380CC4-5D6E-409C-BE32-E72D297353CC}">
              <c16:uniqueId val="{0000003C-9E6D-4FEA-A1D8-D8548CA15B86}"/>
            </c:ext>
          </c:extLst>
        </c:ser>
        <c:dLbls>
          <c:showLegendKey val="0"/>
          <c:showVal val="0"/>
          <c:showCatName val="0"/>
          <c:showSerName val="0"/>
          <c:showPercent val="0"/>
          <c:showBubbleSize val="0"/>
        </c:dLbls>
        <c:smooth val="0"/>
        <c:axId val="331428376"/>
        <c:axId val="1"/>
      </c:lineChart>
      <c:catAx>
        <c:axId val="331428376"/>
        <c:scaling>
          <c:orientation val="minMax"/>
        </c:scaling>
        <c:delete val="0"/>
        <c:axPos val="b"/>
        <c:numFmt formatCode="General" sourceLinked="0"/>
        <c:majorTickMark val="out"/>
        <c:minorTickMark val="none"/>
        <c:tickLblPos val="nextTo"/>
        <c:spPr>
          <a:ln w="3175">
            <a:solidFill>
              <a:schemeClr val="bg1">
                <a:lumMod val="50000"/>
              </a:schemeClr>
            </a:solidFill>
            <a:prstDash val="solid"/>
          </a:ln>
        </c:spPr>
        <c:txPr>
          <a:bodyPr rot="0" vert="horz"/>
          <a:lstStyle/>
          <a:p>
            <a:pPr>
              <a:defRPr sz="1100" b="0" i="0" u="none" strike="noStrike" baseline="0">
                <a:solidFill>
                  <a:schemeClr val="tx1">
                    <a:lumMod val="75000"/>
                    <a:lumOff val="25000"/>
                  </a:schemeClr>
                </a:solidFill>
                <a:latin typeface="+mn-lt"/>
                <a:ea typeface="Arial"/>
                <a:cs typeface="Arial"/>
              </a:defRPr>
            </a:pPr>
            <a:endParaRPr lang="da-DK"/>
          </a:p>
        </c:txPr>
        <c:crossAx val="1"/>
        <c:crosses val="autoZero"/>
        <c:auto val="1"/>
        <c:lblAlgn val="ctr"/>
        <c:lblOffset val="100"/>
        <c:noMultiLvlLbl val="0"/>
      </c:catAx>
      <c:valAx>
        <c:axId val="1"/>
        <c:scaling>
          <c:orientation val="minMax"/>
          <c:max val="9"/>
          <c:min val="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chemeClr val="bg1">
                <a:lumMod val="50000"/>
              </a:schemeClr>
            </a:solidFill>
            <a:prstDash val="solid"/>
          </a:ln>
        </c:spPr>
        <c:txPr>
          <a:bodyPr rot="0" vert="horz"/>
          <a:lstStyle/>
          <a:p>
            <a:pPr>
              <a:defRPr sz="1100" b="0" i="0" u="none" strike="noStrike" baseline="0">
                <a:solidFill>
                  <a:schemeClr val="tx1">
                    <a:lumMod val="75000"/>
                    <a:lumOff val="25000"/>
                  </a:schemeClr>
                </a:solidFill>
                <a:latin typeface="+mn-lt"/>
                <a:ea typeface="Arial"/>
                <a:cs typeface="Arial"/>
              </a:defRPr>
            </a:pPr>
            <a:endParaRPr lang="da-DK"/>
          </a:p>
        </c:txPr>
        <c:crossAx val="331428376"/>
        <c:crosses val="autoZero"/>
        <c:crossBetween val="midCat"/>
        <c:majorUnit val="1"/>
      </c:valAx>
      <c:spPr>
        <a:solidFill>
          <a:schemeClr val="accent4">
            <a:lumMod val="40000"/>
            <a:lumOff val="60000"/>
          </a:schemeClr>
        </a:solidFill>
        <a:ln>
          <a:noFill/>
        </a:ln>
      </c:spPr>
    </c:plotArea>
    <c:plotVisOnly val="1"/>
    <c:dispBlanksAs val="gap"/>
    <c:showDLblsOverMax val="0"/>
  </c:chart>
  <c:spPr>
    <a:solidFill>
      <a:schemeClr val="bg1">
        <a:lumMod val="75000"/>
      </a:schemeClr>
    </a:solidFill>
    <a:ln w="9525">
      <a:noFill/>
    </a:ln>
  </c:spPr>
  <c:txPr>
    <a:bodyPr/>
    <a:lstStyle/>
    <a:p>
      <a:pPr>
        <a:defRPr sz="1200" b="0" i="0" u="none" strike="noStrike" baseline="0">
          <a:solidFill>
            <a:srgbClr val="000000"/>
          </a:solidFill>
          <a:latin typeface="Arial"/>
          <a:ea typeface="Arial"/>
          <a:cs typeface="Arial"/>
        </a:defRPr>
      </a:pPr>
      <a:endParaRPr lang="da-DK"/>
    </a:p>
  </c:txPr>
  <c:printSettings>
    <c:headerFooter alignWithMargins="0"/>
    <c:pageMargins b="1" l="0.75000000000000022" r="0.75000000000000022" t="1" header="0" footer="0"/>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da-DK" sz="1400" b="0" i="0" u="none" strike="noStrike" kern="1200" baseline="0">
                <a:solidFill>
                  <a:schemeClr val="tx1">
                    <a:lumMod val="65000"/>
                    <a:lumOff val="35000"/>
                  </a:schemeClr>
                </a:solidFill>
                <a:latin typeface="+mn-lt"/>
                <a:ea typeface="Times New Roman"/>
                <a:cs typeface="Times New Roman"/>
              </a:defRPr>
            </a:pPr>
            <a:r>
              <a:rPr lang="da-DK" sz="1400" b="0" i="0" u="none" strike="noStrike" kern="1200" baseline="0">
                <a:solidFill>
                  <a:schemeClr val="tx1">
                    <a:lumMod val="65000"/>
                    <a:lumOff val="35000"/>
                  </a:schemeClr>
                </a:solidFill>
                <a:latin typeface="+mn-lt"/>
                <a:ea typeface="Times New Roman"/>
                <a:cs typeface="Times New Roman"/>
              </a:rPr>
              <a:t>Annual rate of increase (ppm)</a:t>
            </a:r>
          </a:p>
        </c:rich>
      </c:tx>
      <c:layout>
        <c:manualLayout>
          <c:xMode val="edge"/>
          <c:yMode val="edge"/>
          <c:x val="0.24386752099446549"/>
          <c:y val="2.4922118380062305E-2"/>
        </c:manualLayout>
      </c:layout>
      <c:overlay val="0"/>
      <c:spPr>
        <a:noFill/>
        <a:ln w="25400">
          <a:noFill/>
        </a:ln>
      </c:spPr>
    </c:title>
    <c:autoTitleDeleted val="0"/>
    <c:plotArea>
      <c:layout>
        <c:manualLayout>
          <c:layoutTarget val="inner"/>
          <c:xMode val="edge"/>
          <c:yMode val="edge"/>
          <c:x val="8.5483814523184598E-2"/>
          <c:y val="0.12350316023581162"/>
          <c:w val="0.87251625773897612"/>
          <c:h val="0.77372711588621512"/>
        </c:manualLayout>
      </c:layout>
      <c:scatterChart>
        <c:scatterStyle val="smoothMarker"/>
        <c:varyColors val="0"/>
        <c:ser>
          <c:idx val="0"/>
          <c:order val="0"/>
          <c:tx>
            <c:strRef>
              <c:f>'Global Indicators'!$B$8</c:f>
              <c:strCache>
                <c:ptCount val="1"/>
                <c:pt idx="0">
                  <c:v>Annual increase</c:v>
                </c:pt>
              </c:strCache>
            </c:strRef>
          </c:tx>
          <c:spPr>
            <a:ln w="25400" cap="rnd">
              <a:solidFill>
                <a:srgbClr val="0070C0"/>
              </a:solidFill>
              <a:round/>
            </a:ln>
            <a:effectLst/>
          </c:spPr>
          <c:marker>
            <c:symbol val="circle"/>
            <c:size val="5"/>
            <c:spPr>
              <a:noFill/>
              <a:ln w="9525">
                <a:noFill/>
              </a:ln>
              <a:effectLst/>
            </c:spPr>
          </c:marker>
          <c:trendline>
            <c:spPr>
              <a:ln>
                <a:solidFill>
                  <a:srgbClr val="FF0000"/>
                </a:solidFill>
              </a:ln>
            </c:spPr>
            <c:trendlineType val="linear"/>
            <c:dispRSqr val="0"/>
            <c:dispEq val="0"/>
          </c:trendline>
          <c:xVal>
            <c:numRef>
              <c:f>'Global Indicators'!$C$7:$CI$7</c:f>
              <c:numCache>
                <c:formatCode>0</c:formatCode>
                <c:ptCount val="8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pt idx="64">
                  <c:v>2025</c:v>
                </c:pt>
                <c:pt idx="65">
                  <c:v>2026</c:v>
                </c:pt>
                <c:pt idx="66">
                  <c:v>2027</c:v>
                </c:pt>
                <c:pt idx="67">
                  <c:v>2028</c:v>
                </c:pt>
                <c:pt idx="68">
                  <c:v>2029</c:v>
                </c:pt>
                <c:pt idx="69">
                  <c:v>2030</c:v>
                </c:pt>
                <c:pt idx="70">
                  <c:v>2031</c:v>
                </c:pt>
                <c:pt idx="71">
                  <c:v>2032</c:v>
                </c:pt>
                <c:pt idx="72">
                  <c:v>2033</c:v>
                </c:pt>
                <c:pt idx="73">
                  <c:v>2034</c:v>
                </c:pt>
                <c:pt idx="74">
                  <c:v>2035</c:v>
                </c:pt>
                <c:pt idx="75">
                  <c:v>2036</c:v>
                </c:pt>
                <c:pt idx="76">
                  <c:v>2037</c:v>
                </c:pt>
                <c:pt idx="77">
                  <c:v>2038</c:v>
                </c:pt>
                <c:pt idx="78">
                  <c:v>2039</c:v>
                </c:pt>
                <c:pt idx="79">
                  <c:v>2040</c:v>
                </c:pt>
                <c:pt idx="80">
                  <c:v>2041</c:v>
                </c:pt>
                <c:pt idx="81">
                  <c:v>2042</c:v>
                </c:pt>
                <c:pt idx="82">
                  <c:v>2043</c:v>
                </c:pt>
                <c:pt idx="83">
                  <c:v>2044</c:v>
                </c:pt>
                <c:pt idx="84">
                  <c:v>2045</c:v>
                </c:pt>
              </c:numCache>
            </c:numRef>
          </c:xVal>
          <c:yVal>
            <c:numRef>
              <c:f>'Global Indicators'!$C$8:$CI$8</c:f>
              <c:numCache>
                <c:formatCode>0.00</c:formatCode>
                <c:ptCount val="85"/>
                <c:pt idx="0">
                  <c:v>0.72999999999996135</c:v>
                </c:pt>
                <c:pt idx="1">
                  <c:v>0.81000000000000227</c:v>
                </c:pt>
                <c:pt idx="2">
                  <c:v>0.54000000000002046</c:v>
                </c:pt>
                <c:pt idx="3">
                  <c:v>0.62999999999999545</c:v>
                </c:pt>
                <c:pt idx="4">
                  <c:v>0.42000000000001592</c:v>
                </c:pt>
                <c:pt idx="5">
                  <c:v>1.3299999999999841</c:v>
                </c:pt>
                <c:pt idx="6">
                  <c:v>0.81000000000000227</c:v>
                </c:pt>
                <c:pt idx="7">
                  <c:v>0.87000000000000455</c:v>
                </c:pt>
                <c:pt idx="8">
                  <c:v>1.5699999999999932</c:v>
                </c:pt>
                <c:pt idx="9">
                  <c:v>1.0600000000000023</c:v>
                </c:pt>
                <c:pt idx="10">
                  <c:v>0.63999999999998636</c:v>
                </c:pt>
                <c:pt idx="11">
                  <c:v>1.1399999999999864</c:v>
                </c:pt>
                <c:pt idx="12">
                  <c:v>2.2200000000000273</c:v>
                </c:pt>
                <c:pt idx="13">
                  <c:v>0.50999999999999091</c:v>
                </c:pt>
                <c:pt idx="14">
                  <c:v>0.93000000000000682</c:v>
                </c:pt>
                <c:pt idx="15">
                  <c:v>0.90999999999996817</c:v>
                </c:pt>
                <c:pt idx="16">
                  <c:v>1.8100000000000023</c:v>
                </c:pt>
                <c:pt idx="17">
                  <c:v>1.57000000000005</c:v>
                </c:pt>
                <c:pt idx="18">
                  <c:v>1.42999999999995</c:v>
                </c:pt>
                <c:pt idx="19">
                  <c:v>1.9200000000000159</c:v>
                </c:pt>
                <c:pt idx="20">
                  <c:v>1.3600000000000136</c:v>
                </c:pt>
                <c:pt idx="21">
                  <c:v>1.3600000000000136</c:v>
                </c:pt>
                <c:pt idx="22">
                  <c:v>1.6699999999999591</c:v>
                </c:pt>
                <c:pt idx="23">
                  <c:v>1.7000000000000455</c:v>
                </c:pt>
                <c:pt idx="24">
                  <c:v>1.5</c:v>
                </c:pt>
                <c:pt idx="25">
                  <c:v>1.2599999999999909</c:v>
                </c:pt>
                <c:pt idx="26">
                  <c:v>1.6999999999999886</c:v>
                </c:pt>
                <c:pt idx="27">
                  <c:v>2.3799999999999955</c:v>
                </c:pt>
                <c:pt idx="28">
                  <c:v>1.5099999999999909</c:v>
                </c:pt>
                <c:pt idx="29">
                  <c:v>1.25</c:v>
                </c:pt>
                <c:pt idx="30">
                  <c:v>1.25</c:v>
                </c:pt>
                <c:pt idx="31">
                  <c:v>0.84000000000003183</c:v>
                </c:pt>
                <c:pt idx="32">
                  <c:v>0.66999999999995907</c:v>
                </c:pt>
                <c:pt idx="33">
                  <c:v>1.75</c:v>
                </c:pt>
                <c:pt idx="34">
                  <c:v>2.0100000000000477</c:v>
                </c:pt>
                <c:pt idx="35">
                  <c:v>1.7699999999999818</c:v>
                </c:pt>
                <c:pt idx="36">
                  <c:v>1.1399999999999864</c:v>
                </c:pt>
                <c:pt idx="37">
                  <c:v>2.9599999999999795</c:v>
                </c:pt>
                <c:pt idx="38">
                  <c:v>1.7000000000000455</c:v>
                </c:pt>
                <c:pt idx="39">
                  <c:v>1.1699999999999591</c:v>
                </c:pt>
                <c:pt idx="40">
                  <c:v>1.6100000000000136</c:v>
                </c:pt>
                <c:pt idx="41">
                  <c:v>2.1299999999999955</c:v>
                </c:pt>
                <c:pt idx="42">
                  <c:v>2.5300000000000296</c:v>
                </c:pt>
                <c:pt idx="43">
                  <c:v>1.7199999999999704</c:v>
                </c:pt>
                <c:pt idx="44">
                  <c:v>2.2800000000000296</c:v>
                </c:pt>
                <c:pt idx="45">
                  <c:v>2.1099999999999568</c:v>
                </c:pt>
                <c:pt idx="46">
                  <c:v>1.9399999999999977</c:v>
                </c:pt>
                <c:pt idx="47">
                  <c:v>1.8000000000000114</c:v>
                </c:pt>
                <c:pt idx="48">
                  <c:v>1.8100000000000023</c:v>
                </c:pt>
                <c:pt idx="49">
                  <c:v>2.4600000000000364</c:v>
                </c:pt>
                <c:pt idx="50">
                  <c:v>1.75</c:v>
                </c:pt>
                <c:pt idx="51">
                  <c:v>2.2099999999999795</c:v>
                </c:pt>
                <c:pt idx="52">
                  <c:v>2.6800000000000068</c:v>
                </c:pt>
                <c:pt idx="53">
                  <c:v>2.1299999999999955</c:v>
                </c:pt>
                <c:pt idx="54">
                  <c:v>2.1399999999999864</c:v>
                </c:pt>
                <c:pt idx="55">
                  <c:v>3.4000000000000341</c:v>
                </c:pt>
                <c:pt idx="56">
                  <c:v>2.3499999999999659</c:v>
                </c:pt>
                <c:pt idx="57">
                  <c:v>1.9600000000000364</c:v>
                </c:pt>
                <c:pt idx="58">
                  <c:v>2.9399999999999977</c:v>
                </c:pt>
                <c:pt idx="59">
                  <c:v>2.5499999999999545</c:v>
                </c:pt>
                <c:pt idx="60">
                  <c:v>2.2000000000000455</c:v>
                </c:pt>
                <c:pt idx="61">
                  <c:v>2.1199999999999477</c:v>
                </c:pt>
                <c:pt idx="62">
                  <c:v>2.5500000000000114</c:v>
                </c:pt>
                <c:pt idx="63">
                  <c:v>3.5300000000000296</c:v>
                </c:pt>
              </c:numCache>
            </c:numRef>
          </c:yVal>
          <c:smooth val="1"/>
          <c:extLst>
            <c:ext xmlns:c16="http://schemas.microsoft.com/office/drawing/2014/chart" uri="{C3380CC4-5D6E-409C-BE32-E72D297353CC}">
              <c16:uniqueId val="{00000001-7F6A-44D9-B728-4CF4A09CB205}"/>
            </c:ext>
          </c:extLst>
        </c:ser>
        <c:dLbls>
          <c:showLegendKey val="0"/>
          <c:showVal val="0"/>
          <c:showCatName val="0"/>
          <c:showSerName val="0"/>
          <c:showPercent val="0"/>
          <c:showBubbleSize val="0"/>
        </c:dLbls>
        <c:axId val="331423128"/>
        <c:axId val="1"/>
      </c:scatterChart>
      <c:valAx>
        <c:axId val="331423128"/>
        <c:scaling>
          <c:orientation val="minMax"/>
          <c:min val="1961"/>
        </c:scaling>
        <c:delete val="0"/>
        <c:axPos val="b"/>
        <c:majorGridlines>
          <c:spPr>
            <a:ln w="9525" cap="flat" cmpd="sng" algn="ctr">
              <a:solidFill>
                <a:schemeClr val="accent5">
                  <a:lumMod val="60000"/>
                  <a:lumOff val="40000"/>
                </a:schemeClr>
              </a:solidFill>
              <a:round/>
            </a:ln>
            <a:effectLst/>
          </c:spPr>
        </c:majorGridlines>
        <c:numFmt formatCode="0"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da-DK"/>
          </a:p>
        </c:txPr>
        <c:crossAx val="1"/>
        <c:crosses val="autoZero"/>
        <c:crossBetween val="midCat"/>
        <c:majorUnit val="7"/>
      </c:valAx>
      <c:valAx>
        <c:axId val="1"/>
        <c:scaling>
          <c:orientation val="minMax"/>
        </c:scaling>
        <c:delete val="0"/>
        <c:axPos val="l"/>
        <c:majorGridlines>
          <c:spPr>
            <a:ln w="9525" cap="flat" cmpd="sng" algn="ctr">
              <a:solidFill>
                <a:schemeClr val="bg1">
                  <a:lumMod val="65000"/>
                </a:schemeClr>
              </a:solidFill>
              <a:round/>
            </a:ln>
            <a:effectLst/>
          </c:spPr>
        </c:majorGridlines>
        <c:numFmt formatCode="0.0" sourceLinked="0"/>
        <c:majorTickMark val="none"/>
        <c:minorTickMark val="none"/>
        <c:tickLblPos val="nextTo"/>
        <c:spPr>
          <a:noFill/>
          <a:ln w="9525" cap="flat" cmpd="sng" algn="ctr">
            <a:solidFill>
              <a:schemeClr val="bg1">
                <a:lumMod val="50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da-DK"/>
          </a:p>
        </c:txPr>
        <c:crossAx val="331423128"/>
        <c:crossesAt val="1950"/>
        <c:crossBetween val="midCat"/>
      </c:valAx>
      <c:spPr>
        <a:solidFill>
          <a:schemeClr val="accent4">
            <a:lumMod val="40000"/>
            <a:lumOff val="60000"/>
          </a:schemeClr>
        </a:solidFill>
        <a:ln>
          <a:solidFill>
            <a:schemeClr val="bg1">
              <a:lumMod val="50000"/>
            </a:schemeClr>
          </a:solidFill>
        </a:ln>
        <a:effectLst/>
      </c:spPr>
    </c:plotArea>
    <c:plotVisOnly val="1"/>
    <c:dispBlanksAs val="gap"/>
    <c:showDLblsOverMax val="0"/>
  </c:chart>
  <c:spPr>
    <a:solidFill>
      <a:schemeClr val="bg1">
        <a:lumMod val="75000"/>
      </a:schemeClr>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75000"/>
                    <a:lumOff val="25000"/>
                  </a:schemeClr>
                </a:solidFill>
                <a:latin typeface="+mn-lt"/>
                <a:ea typeface="+mn-ea"/>
                <a:cs typeface="+mn-cs"/>
              </a:defRPr>
            </a:pPr>
            <a:r>
              <a:rPr lang="da-DK">
                <a:solidFill>
                  <a:schemeClr val="tx1">
                    <a:lumMod val="75000"/>
                    <a:lumOff val="25000"/>
                  </a:schemeClr>
                </a:solidFill>
              </a:rPr>
              <a:t>Global Land and Ocean Temperature; </a:t>
            </a:r>
            <a:r>
              <a:rPr lang="da-DK">
                <a:solidFill>
                  <a:schemeClr val="tx1">
                    <a:lumMod val="75000"/>
                    <a:lumOff val="25000"/>
                  </a:schemeClr>
                </a:solidFill>
                <a:latin typeface="Calibri" panose="020F0502020204030204" pitchFamily="34" charset="0"/>
                <a:cs typeface="Calibri" panose="020F0502020204030204" pitchFamily="34" charset="0"/>
              </a:rPr>
              <a:t>°</a:t>
            </a:r>
            <a:r>
              <a:rPr lang="da-DK">
                <a:solidFill>
                  <a:schemeClr val="tx1">
                    <a:lumMod val="75000"/>
                    <a:lumOff val="25000"/>
                  </a:schemeClr>
                </a:solidFill>
              </a:rPr>
              <a:t>C</a:t>
            </a:r>
          </a:p>
        </c:rich>
      </c:tx>
      <c:layout>
        <c:manualLayout>
          <c:xMode val="edge"/>
          <c:yMode val="edge"/>
          <c:x val="0.24756758530183731"/>
          <c:y val="3.51390760359802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75000"/>
                  <a:lumOff val="25000"/>
                </a:schemeClr>
              </a:solidFill>
              <a:latin typeface="+mn-lt"/>
              <a:ea typeface="+mn-ea"/>
              <a:cs typeface="+mn-cs"/>
            </a:defRPr>
          </a:pPr>
          <a:endParaRPr lang="da-DK"/>
        </a:p>
      </c:txPr>
    </c:title>
    <c:autoTitleDeleted val="0"/>
    <c:plotArea>
      <c:layout>
        <c:manualLayout>
          <c:layoutTarget val="inner"/>
          <c:xMode val="edge"/>
          <c:yMode val="edge"/>
          <c:x val="7.7219488188976379E-2"/>
          <c:y val="0.12625536118342032"/>
          <c:w val="0.89334333989501313"/>
          <c:h val="0.75762522561408074"/>
        </c:manualLayout>
      </c:layout>
      <c:lineChart>
        <c:grouping val="standard"/>
        <c:varyColors val="0"/>
        <c:ser>
          <c:idx val="1"/>
          <c:order val="0"/>
          <c:tx>
            <c:strRef>
              <c:f>'Global Indicators'!$A$34</c:f>
              <c:strCache>
                <c:ptCount val="1"/>
                <c:pt idx="0">
                  <c:v>Land-Ocean Temperature</c:v>
                </c:pt>
              </c:strCache>
            </c:strRef>
          </c:tx>
          <c:spPr>
            <a:ln w="28575" cap="rnd">
              <a:solidFill>
                <a:srgbClr val="0070C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8879-46FE-8E5D-CA84EEEDBCF4}"/>
                </c:ext>
              </c:extLst>
            </c:dLbl>
            <c:dLbl>
              <c:idx val="1"/>
              <c:delete val="1"/>
              <c:extLst>
                <c:ext xmlns:c15="http://schemas.microsoft.com/office/drawing/2012/chart" uri="{CE6537A1-D6FC-4f65-9D91-7224C49458BB}"/>
                <c:ext xmlns:c16="http://schemas.microsoft.com/office/drawing/2014/chart" uri="{C3380CC4-5D6E-409C-BE32-E72D297353CC}">
                  <c16:uniqueId val="{00000001-8879-46FE-8E5D-CA84EEEDBCF4}"/>
                </c:ext>
              </c:extLst>
            </c:dLbl>
            <c:dLbl>
              <c:idx val="2"/>
              <c:delete val="1"/>
              <c:extLst>
                <c:ext xmlns:c15="http://schemas.microsoft.com/office/drawing/2012/chart" uri="{CE6537A1-D6FC-4f65-9D91-7224C49458BB}"/>
                <c:ext xmlns:c16="http://schemas.microsoft.com/office/drawing/2014/chart" uri="{C3380CC4-5D6E-409C-BE32-E72D297353CC}">
                  <c16:uniqueId val="{00000002-8879-46FE-8E5D-CA84EEEDBCF4}"/>
                </c:ext>
              </c:extLst>
            </c:dLbl>
            <c:dLbl>
              <c:idx val="3"/>
              <c:delete val="1"/>
              <c:extLst>
                <c:ext xmlns:c15="http://schemas.microsoft.com/office/drawing/2012/chart" uri="{CE6537A1-D6FC-4f65-9D91-7224C49458BB}"/>
                <c:ext xmlns:c16="http://schemas.microsoft.com/office/drawing/2014/chart" uri="{C3380CC4-5D6E-409C-BE32-E72D297353CC}">
                  <c16:uniqueId val="{00000003-8879-46FE-8E5D-CA84EEEDBCF4}"/>
                </c:ext>
              </c:extLst>
            </c:dLbl>
            <c:dLbl>
              <c:idx val="4"/>
              <c:delete val="1"/>
              <c:extLst>
                <c:ext xmlns:c15="http://schemas.microsoft.com/office/drawing/2012/chart" uri="{CE6537A1-D6FC-4f65-9D91-7224C49458BB}"/>
                <c:ext xmlns:c16="http://schemas.microsoft.com/office/drawing/2014/chart" uri="{C3380CC4-5D6E-409C-BE32-E72D297353CC}">
                  <c16:uniqueId val="{00000004-8879-46FE-8E5D-CA84EEEDBCF4}"/>
                </c:ext>
              </c:extLst>
            </c:dLbl>
            <c:dLbl>
              <c:idx val="5"/>
              <c:delete val="1"/>
              <c:extLst>
                <c:ext xmlns:c15="http://schemas.microsoft.com/office/drawing/2012/chart" uri="{CE6537A1-D6FC-4f65-9D91-7224C49458BB}"/>
                <c:ext xmlns:c16="http://schemas.microsoft.com/office/drawing/2014/chart" uri="{C3380CC4-5D6E-409C-BE32-E72D297353CC}">
                  <c16:uniqueId val="{00000005-8879-46FE-8E5D-CA84EEEDBCF4}"/>
                </c:ext>
              </c:extLst>
            </c:dLbl>
            <c:dLbl>
              <c:idx val="6"/>
              <c:delete val="1"/>
              <c:extLst>
                <c:ext xmlns:c15="http://schemas.microsoft.com/office/drawing/2012/chart" uri="{CE6537A1-D6FC-4f65-9D91-7224C49458BB}"/>
                <c:ext xmlns:c16="http://schemas.microsoft.com/office/drawing/2014/chart" uri="{C3380CC4-5D6E-409C-BE32-E72D297353CC}">
                  <c16:uniqueId val="{00000006-8879-46FE-8E5D-CA84EEEDBCF4}"/>
                </c:ext>
              </c:extLst>
            </c:dLbl>
            <c:dLbl>
              <c:idx val="7"/>
              <c:delete val="1"/>
              <c:extLst>
                <c:ext xmlns:c15="http://schemas.microsoft.com/office/drawing/2012/chart" uri="{CE6537A1-D6FC-4f65-9D91-7224C49458BB}"/>
                <c:ext xmlns:c16="http://schemas.microsoft.com/office/drawing/2014/chart" uri="{C3380CC4-5D6E-409C-BE32-E72D297353CC}">
                  <c16:uniqueId val="{00000007-8879-46FE-8E5D-CA84EEEDBCF4}"/>
                </c:ext>
              </c:extLst>
            </c:dLbl>
            <c:dLbl>
              <c:idx val="8"/>
              <c:delete val="1"/>
              <c:extLst>
                <c:ext xmlns:c15="http://schemas.microsoft.com/office/drawing/2012/chart" uri="{CE6537A1-D6FC-4f65-9D91-7224C49458BB}"/>
                <c:ext xmlns:c16="http://schemas.microsoft.com/office/drawing/2014/chart" uri="{C3380CC4-5D6E-409C-BE32-E72D297353CC}">
                  <c16:uniqueId val="{00000008-8879-46FE-8E5D-CA84EEEDBCF4}"/>
                </c:ext>
              </c:extLst>
            </c:dLbl>
            <c:dLbl>
              <c:idx val="9"/>
              <c:delete val="1"/>
              <c:extLst>
                <c:ext xmlns:c15="http://schemas.microsoft.com/office/drawing/2012/chart" uri="{CE6537A1-D6FC-4f65-9D91-7224C49458BB}"/>
                <c:ext xmlns:c16="http://schemas.microsoft.com/office/drawing/2014/chart" uri="{C3380CC4-5D6E-409C-BE32-E72D297353CC}">
                  <c16:uniqueId val="{00000009-8879-46FE-8E5D-CA84EEEDBCF4}"/>
                </c:ext>
              </c:extLst>
            </c:dLbl>
            <c:dLbl>
              <c:idx val="10"/>
              <c:delete val="1"/>
              <c:extLst>
                <c:ext xmlns:c15="http://schemas.microsoft.com/office/drawing/2012/chart" uri="{CE6537A1-D6FC-4f65-9D91-7224C49458BB}"/>
                <c:ext xmlns:c16="http://schemas.microsoft.com/office/drawing/2014/chart" uri="{C3380CC4-5D6E-409C-BE32-E72D297353CC}">
                  <c16:uniqueId val="{0000000A-8879-46FE-8E5D-CA84EEEDBCF4}"/>
                </c:ext>
              </c:extLst>
            </c:dLbl>
            <c:dLbl>
              <c:idx val="11"/>
              <c:delete val="1"/>
              <c:extLst>
                <c:ext xmlns:c15="http://schemas.microsoft.com/office/drawing/2012/chart" uri="{CE6537A1-D6FC-4f65-9D91-7224C49458BB}"/>
                <c:ext xmlns:c16="http://schemas.microsoft.com/office/drawing/2014/chart" uri="{C3380CC4-5D6E-409C-BE32-E72D297353CC}">
                  <c16:uniqueId val="{0000000B-8879-46FE-8E5D-CA84EEEDBCF4}"/>
                </c:ext>
              </c:extLst>
            </c:dLbl>
            <c:dLbl>
              <c:idx val="12"/>
              <c:delete val="1"/>
              <c:extLst>
                <c:ext xmlns:c15="http://schemas.microsoft.com/office/drawing/2012/chart" uri="{CE6537A1-D6FC-4f65-9D91-7224C49458BB}"/>
                <c:ext xmlns:c16="http://schemas.microsoft.com/office/drawing/2014/chart" uri="{C3380CC4-5D6E-409C-BE32-E72D297353CC}">
                  <c16:uniqueId val="{0000000C-8879-46FE-8E5D-CA84EEEDBCF4}"/>
                </c:ext>
              </c:extLst>
            </c:dLbl>
            <c:dLbl>
              <c:idx val="13"/>
              <c:delete val="1"/>
              <c:extLst>
                <c:ext xmlns:c15="http://schemas.microsoft.com/office/drawing/2012/chart" uri="{CE6537A1-D6FC-4f65-9D91-7224C49458BB}"/>
                <c:ext xmlns:c16="http://schemas.microsoft.com/office/drawing/2014/chart" uri="{C3380CC4-5D6E-409C-BE32-E72D297353CC}">
                  <c16:uniqueId val="{0000000D-8879-46FE-8E5D-CA84EEEDBCF4}"/>
                </c:ext>
              </c:extLst>
            </c:dLbl>
            <c:dLbl>
              <c:idx val="14"/>
              <c:delete val="1"/>
              <c:extLst>
                <c:ext xmlns:c15="http://schemas.microsoft.com/office/drawing/2012/chart" uri="{CE6537A1-D6FC-4f65-9D91-7224C49458BB}"/>
                <c:ext xmlns:c16="http://schemas.microsoft.com/office/drawing/2014/chart" uri="{C3380CC4-5D6E-409C-BE32-E72D297353CC}">
                  <c16:uniqueId val="{0000000E-8879-46FE-8E5D-CA84EEEDBCF4}"/>
                </c:ext>
              </c:extLst>
            </c:dLbl>
            <c:dLbl>
              <c:idx val="15"/>
              <c:delete val="1"/>
              <c:extLst>
                <c:ext xmlns:c15="http://schemas.microsoft.com/office/drawing/2012/chart" uri="{CE6537A1-D6FC-4f65-9D91-7224C49458BB}"/>
                <c:ext xmlns:c16="http://schemas.microsoft.com/office/drawing/2014/chart" uri="{C3380CC4-5D6E-409C-BE32-E72D297353CC}">
                  <c16:uniqueId val="{0000000F-8879-46FE-8E5D-CA84EEEDBCF4}"/>
                </c:ext>
              </c:extLst>
            </c:dLbl>
            <c:dLbl>
              <c:idx val="16"/>
              <c:delete val="1"/>
              <c:extLst>
                <c:ext xmlns:c15="http://schemas.microsoft.com/office/drawing/2012/chart" uri="{CE6537A1-D6FC-4f65-9D91-7224C49458BB}"/>
                <c:ext xmlns:c16="http://schemas.microsoft.com/office/drawing/2014/chart" uri="{C3380CC4-5D6E-409C-BE32-E72D297353CC}">
                  <c16:uniqueId val="{00000010-8879-46FE-8E5D-CA84EEEDBCF4}"/>
                </c:ext>
              </c:extLst>
            </c:dLbl>
            <c:dLbl>
              <c:idx val="17"/>
              <c:delete val="1"/>
              <c:extLst>
                <c:ext xmlns:c15="http://schemas.microsoft.com/office/drawing/2012/chart" uri="{CE6537A1-D6FC-4f65-9D91-7224C49458BB}"/>
                <c:ext xmlns:c16="http://schemas.microsoft.com/office/drawing/2014/chart" uri="{C3380CC4-5D6E-409C-BE32-E72D297353CC}">
                  <c16:uniqueId val="{00000011-8879-46FE-8E5D-CA84EEEDBCF4}"/>
                </c:ext>
              </c:extLst>
            </c:dLbl>
            <c:dLbl>
              <c:idx val="18"/>
              <c:delete val="1"/>
              <c:extLst>
                <c:ext xmlns:c15="http://schemas.microsoft.com/office/drawing/2012/chart" uri="{CE6537A1-D6FC-4f65-9D91-7224C49458BB}"/>
                <c:ext xmlns:c16="http://schemas.microsoft.com/office/drawing/2014/chart" uri="{C3380CC4-5D6E-409C-BE32-E72D297353CC}">
                  <c16:uniqueId val="{00000012-8879-46FE-8E5D-CA84EEEDBCF4}"/>
                </c:ext>
              </c:extLst>
            </c:dLbl>
            <c:dLbl>
              <c:idx val="19"/>
              <c:delete val="1"/>
              <c:extLst>
                <c:ext xmlns:c15="http://schemas.microsoft.com/office/drawing/2012/chart" uri="{CE6537A1-D6FC-4f65-9D91-7224C49458BB}"/>
                <c:ext xmlns:c16="http://schemas.microsoft.com/office/drawing/2014/chart" uri="{C3380CC4-5D6E-409C-BE32-E72D297353CC}">
                  <c16:uniqueId val="{00000013-8879-46FE-8E5D-CA84EEEDBCF4}"/>
                </c:ext>
              </c:extLst>
            </c:dLbl>
            <c:dLbl>
              <c:idx val="20"/>
              <c:delete val="1"/>
              <c:extLst>
                <c:ext xmlns:c15="http://schemas.microsoft.com/office/drawing/2012/chart" uri="{CE6537A1-D6FC-4f65-9D91-7224C49458BB}"/>
                <c:ext xmlns:c16="http://schemas.microsoft.com/office/drawing/2014/chart" uri="{C3380CC4-5D6E-409C-BE32-E72D297353CC}">
                  <c16:uniqueId val="{00000014-8879-46FE-8E5D-CA84EEEDBCF4}"/>
                </c:ext>
              </c:extLst>
            </c:dLbl>
            <c:dLbl>
              <c:idx val="21"/>
              <c:delete val="1"/>
              <c:extLst>
                <c:ext xmlns:c15="http://schemas.microsoft.com/office/drawing/2012/chart" uri="{CE6537A1-D6FC-4f65-9D91-7224C49458BB}"/>
                <c:ext xmlns:c16="http://schemas.microsoft.com/office/drawing/2014/chart" uri="{C3380CC4-5D6E-409C-BE32-E72D297353CC}">
                  <c16:uniqueId val="{00000015-8879-46FE-8E5D-CA84EEEDBCF4}"/>
                </c:ext>
              </c:extLst>
            </c:dLbl>
            <c:dLbl>
              <c:idx val="22"/>
              <c:delete val="1"/>
              <c:extLst>
                <c:ext xmlns:c15="http://schemas.microsoft.com/office/drawing/2012/chart" uri="{CE6537A1-D6FC-4f65-9D91-7224C49458BB}"/>
                <c:ext xmlns:c16="http://schemas.microsoft.com/office/drawing/2014/chart" uri="{C3380CC4-5D6E-409C-BE32-E72D297353CC}">
                  <c16:uniqueId val="{00000016-8879-46FE-8E5D-CA84EEEDBCF4}"/>
                </c:ext>
              </c:extLst>
            </c:dLbl>
            <c:dLbl>
              <c:idx val="23"/>
              <c:delete val="1"/>
              <c:extLst>
                <c:ext xmlns:c15="http://schemas.microsoft.com/office/drawing/2012/chart" uri="{CE6537A1-D6FC-4f65-9D91-7224C49458BB}"/>
                <c:ext xmlns:c16="http://schemas.microsoft.com/office/drawing/2014/chart" uri="{C3380CC4-5D6E-409C-BE32-E72D297353CC}">
                  <c16:uniqueId val="{00000017-8879-46FE-8E5D-CA84EEEDBCF4}"/>
                </c:ext>
              </c:extLst>
            </c:dLbl>
            <c:dLbl>
              <c:idx val="24"/>
              <c:delete val="1"/>
              <c:extLst>
                <c:ext xmlns:c15="http://schemas.microsoft.com/office/drawing/2012/chart" uri="{CE6537A1-D6FC-4f65-9D91-7224C49458BB}"/>
                <c:ext xmlns:c16="http://schemas.microsoft.com/office/drawing/2014/chart" uri="{C3380CC4-5D6E-409C-BE32-E72D297353CC}">
                  <c16:uniqueId val="{00000018-8879-46FE-8E5D-CA84EEEDBCF4}"/>
                </c:ext>
              </c:extLst>
            </c:dLbl>
            <c:dLbl>
              <c:idx val="25"/>
              <c:delete val="1"/>
              <c:extLst>
                <c:ext xmlns:c15="http://schemas.microsoft.com/office/drawing/2012/chart" uri="{CE6537A1-D6FC-4f65-9D91-7224C49458BB}"/>
                <c:ext xmlns:c16="http://schemas.microsoft.com/office/drawing/2014/chart" uri="{C3380CC4-5D6E-409C-BE32-E72D297353CC}">
                  <c16:uniqueId val="{00000019-8879-46FE-8E5D-CA84EEEDBCF4}"/>
                </c:ext>
              </c:extLst>
            </c:dLbl>
            <c:dLbl>
              <c:idx val="26"/>
              <c:delete val="1"/>
              <c:extLst>
                <c:ext xmlns:c15="http://schemas.microsoft.com/office/drawing/2012/chart" uri="{CE6537A1-D6FC-4f65-9D91-7224C49458BB}"/>
                <c:ext xmlns:c16="http://schemas.microsoft.com/office/drawing/2014/chart" uri="{C3380CC4-5D6E-409C-BE32-E72D297353CC}">
                  <c16:uniqueId val="{0000001A-8879-46FE-8E5D-CA84EEEDBCF4}"/>
                </c:ext>
              </c:extLst>
            </c:dLbl>
            <c:dLbl>
              <c:idx val="27"/>
              <c:delete val="1"/>
              <c:extLst>
                <c:ext xmlns:c15="http://schemas.microsoft.com/office/drawing/2012/chart" uri="{CE6537A1-D6FC-4f65-9D91-7224C49458BB}"/>
                <c:ext xmlns:c16="http://schemas.microsoft.com/office/drawing/2014/chart" uri="{C3380CC4-5D6E-409C-BE32-E72D297353CC}">
                  <c16:uniqueId val="{0000001B-8879-46FE-8E5D-CA84EEEDBCF4}"/>
                </c:ext>
              </c:extLst>
            </c:dLbl>
            <c:dLbl>
              <c:idx val="28"/>
              <c:delete val="1"/>
              <c:extLst>
                <c:ext xmlns:c15="http://schemas.microsoft.com/office/drawing/2012/chart" uri="{CE6537A1-D6FC-4f65-9D91-7224C49458BB}"/>
                <c:ext xmlns:c16="http://schemas.microsoft.com/office/drawing/2014/chart" uri="{C3380CC4-5D6E-409C-BE32-E72D297353CC}">
                  <c16:uniqueId val="{0000001C-8879-46FE-8E5D-CA84EEEDBCF4}"/>
                </c:ext>
              </c:extLst>
            </c:dLbl>
            <c:dLbl>
              <c:idx val="29"/>
              <c:delete val="1"/>
              <c:extLst>
                <c:ext xmlns:c15="http://schemas.microsoft.com/office/drawing/2012/chart" uri="{CE6537A1-D6FC-4f65-9D91-7224C49458BB}"/>
                <c:ext xmlns:c16="http://schemas.microsoft.com/office/drawing/2014/chart" uri="{C3380CC4-5D6E-409C-BE32-E72D297353CC}">
                  <c16:uniqueId val="{0000001D-8879-46FE-8E5D-CA84EEEDBCF4}"/>
                </c:ext>
              </c:extLst>
            </c:dLbl>
            <c:dLbl>
              <c:idx val="30"/>
              <c:delete val="1"/>
              <c:extLst>
                <c:ext xmlns:c15="http://schemas.microsoft.com/office/drawing/2012/chart" uri="{CE6537A1-D6FC-4f65-9D91-7224C49458BB}"/>
                <c:ext xmlns:c16="http://schemas.microsoft.com/office/drawing/2014/chart" uri="{C3380CC4-5D6E-409C-BE32-E72D297353CC}">
                  <c16:uniqueId val="{0000001E-8879-46FE-8E5D-CA84EEEDBCF4}"/>
                </c:ext>
              </c:extLst>
            </c:dLbl>
            <c:dLbl>
              <c:idx val="31"/>
              <c:delete val="1"/>
              <c:extLst>
                <c:ext xmlns:c15="http://schemas.microsoft.com/office/drawing/2012/chart" uri="{CE6537A1-D6FC-4f65-9D91-7224C49458BB}"/>
                <c:ext xmlns:c16="http://schemas.microsoft.com/office/drawing/2014/chart" uri="{C3380CC4-5D6E-409C-BE32-E72D297353CC}">
                  <c16:uniqueId val="{0000001F-8879-46FE-8E5D-CA84EEEDBCF4}"/>
                </c:ext>
              </c:extLst>
            </c:dLbl>
            <c:dLbl>
              <c:idx val="32"/>
              <c:delete val="1"/>
              <c:extLst>
                <c:ext xmlns:c15="http://schemas.microsoft.com/office/drawing/2012/chart" uri="{CE6537A1-D6FC-4f65-9D91-7224C49458BB}"/>
                <c:ext xmlns:c16="http://schemas.microsoft.com/office/drawing/2014/chart" uri="{C3380CC4-5D6E-409C-BE32-E72D297353CC}">
                  <c16:uniqueId val="{00000020-8879-46FE-8E5D-CA84EEEDBCF4}"/>
                </c:ext>
              </c:extLst>
            </c:dLbl>
            <c:dLbl>
              <c:idx val="33"/>
              <c:delete val="1"/>
              <c:extLst>
                <c:ext xmlns:c15="http://schemas.microsoft.com/office/drawing/2012/chart" uri="{CE6537A1-D6FC-4f65-9D91-7224C49458BB}"/>
                <c:ext xmlns:c16="http://schemas.microsoft.com/office/drawing/2014/chart" uri="{C3380CC4-5D6E-409C-BE32-E72D297353CC}">
                  <c16:uniqueId val="{00000021-8879-46FE-8E5D-CA84EEEDBCF4}"/>
                </c:ext>
              </c:extLst>
            </c:dLbl>
            <c:dLbl>
              <c:idx val="34"/>
              <c:delete val="1"/>
              <c:extLst>
                <c:ext xmlns:c15="http://schemas.microsoft.com/office/drawing/2012/chart" uri="{CE6537A1-D6FC-4f65-9D91-7224C49458BB}"/>
                <c:ext xmlns:c16="http://schemas.microsoft.com/office/drawing/2014/chart" uri="{C3380CC4-5D6E-409C-BE32-E72D297353CC}">
                  <c16:uniqueId val="{00000022-8879-46FE-8E5D-CA84EEEDBCF4}"/>
                </c:ext>
              </c:extLst>
            </c:dLbl>
            <c:dLbl>
              <c:idx val="35"/>
              <c:delete val="1"/>
              <c:extLst>
                <c:ext xmlns:c15="http://schemas.microsoft.com/office/drawing/2012/chart" uri="{CE6537A1-D6FC-4f65-9D91-7224C49458BB}"/>
                <c:ext xmlns:c16="http://schemas.microsoft.com/office/drawing/2014/chart" uri="{C3380CC4-5D6E-409C-BE32-E72D297353CC}">
                  <c16:uniqueId val="{00000023-8879-46FE-8E5D-CA84EEEDBCF4}"/>
                </c:ext>
              </c:extLst>
            </c:dLbl>
            <c:dLbl>
              <c:idx val="36"/>
              <c:delete val="1"/>
              <c:extLst>
                <c:ext xmlns:c15="http://schemas.microsoft.com/office/drawing/2012/chart" uri="{CE6537A1-D6FC-4f65-9D91-7224C49458BB}"/>
                <c:ext xmlns:c16="http://schemas.microsoft.com/office/drawing/2014/chart" uri="{C3380CC4-5D6E-409C-BE32-E72D297353CC}">
                  <c16:uniqueId val="{00000024-8879-46FE-8E5D-CA84EEEDBCF4}"/>
                </c:ext>
              </c:extLst>
            </c:dLbl>
            <c:dLbl>
              <c:idx val="37"/>
              <c:delete val="1"/>
              <c:extLst>
                <c:ext xmlns:c15="http://schemas.microsoft.com/office/drawing/2012/chart" uri="{CE6537A1-D6FC-4f65-9D91-7224C49458BB}"/>
                <c:ext xmlns:c16="http://schemas.microsoft.com/office/drawing/2014/chart" uri="{C3380CC4-5D6E-409C-BE32-E72D297353CC}">
                  <c16:uniqueId val="{00000025-8879-46FE-8E5D-CA84EEEDBCF4}"/>
                </c:ext>
              </c:extLst>
            </c:dLbl>
            <c:dLbl>
              <c:idx val="38"/>
              <c:delete val="1"/>
              <c:extLst>
                <c:ext xmlns:c15="http://schemas.microsoft.com/office/drawing/2012/chart" uri="{CE6537A1-D6FC-4f65-9D91-7224C49458BB}"/>
                <c:ext xmlns:c16="http://schemas.microsoft.com/office/drawing/2014/chart" uri="{C3380CC4-5D6E-409C-BE32-E72D297353CC}">
                  <c16:uniqueId val="{00000026-8879-46FE-8E5D-CA84EEEDBCF4}"/>
                </c:ext>
              </c:extLst>
            </c:dLbl>
            <c:dLbl>
              <c:idx val="39"/>
              <c:delete val="1"/>
              <c:extLst>
                <c:ext xmlns:c15="http://schemas.microsoft.com/office/drawing/2012/chart" uri="{CE6537A1-D6FC-4f65-9D91-7224C49458BB}"/>
                <c:ext xmlns:c16="http://schemas.microsoft.com/office/drawing/2014/chart" uri="{C3380CC4-5D6E-409C-BE32-E72D297353CC}">
                  <c16:uniqueId val="{00000027-8879-46FE-8E5D-CA84EEEDBCF4}"/>
                </c:ext>
              </c:extLst>
            </c:dLbl>
            <c:dLbl>
              <c:idx val="40"/>
              <c:delete val="1"/>
              <c:extLst>
                <c:ext xmlns:c15="http://schemas.microsoft.com/office/drawing/2012/chart" uri="{CE6537A1-D6FC-4f65-9D91-7224C49458BB}"/>
                <c:ext xmlns:c16="http://schemas.microsoft.com/office/drawing/2014/chart" uri="{C3380CC4-5D6E-409C-BE32-E72D297353CC}">
                  <c16:uniqueId val="{00000028-8879-46FE-8E5D-CA84EEEDBCF4}"/>
                </c:ext>
              </c:extLst>
            </c:dLbl>
            <c:dLbl>
              <c:idx val="41"/>
              <c:delete val="1"/>
              <c:extLst>
                <c:ext xmlns:c15="http://schemas.microsoft.com/office/drawing/2012/chart" uri="{CE6537A1-D6FC-4f65-9D91-7224C49458BB}"/>
                <c:ext xmlns:c16="http://schemas.microsoft.com/office/drawing/2014/chart" uri="{C3380CC4-5D6E-409C-BE32-E72D297353CC}">
                  <c16:uniqueId val="{00000029-8879-46FE-8E5D-CA84EEEDBCF4}"/>
                </c:ext>
              </c:extLst>
            </c:dLbl>
            <c:dLbl>
              <c:idx val="42"/>
              <c:delete val="1"/>
              <c:extLst>
                <c:ext xmlns:c15="http://schemas.microsoft.com/office/drawing/2012/chart" uri="{CE6537A1-D6FC-4f65-9D91-7224C49458BB}"/>
                <c:ext xmlns:c16="http://schemas.microsoft.com/office/drawing/2014/chart" uri="{C3380CC4-5D6E-409C-BE32-E72D297353CC}">
                  <c16:uniqueId val="{0000002A-8879-46FE-8E5D-CA84EEEDBCF4}"/>
                </c:ext>
              </c:extLst>
            </c:dLbl>
            <c:dLbl>
              <c:idx val="43"/>
              <c:delete val="1"/>
              <c:extLst>
                <c:ext xmlns:c15="http://schemas.microsoft.com/office/drawing/2012/chart" uri="{CE6537A1-D6FC-4f65-9D91-7224C49458BB}"/>
                <c:ext xmlns:c16="http://schemas.microsoft.com/office/drawing/2014/chart" uri="{C3380CC4-5D6E-409C-BE32-E72D297353CC}">
                  <c16:uniqueId val="{0000002B-8879-46FE-8E5D-CA84EEEDBCF4}"/>
                </c:ext>
              </c:extLst>
            </c:dLbl>
            <c:dLbl>
              <c:idx val="44"/>
              <c:delete val="1"/>
              <c:extLst>
                <c:ext xmlns:c15="http://schemas.microsoft.com/office/drawing/2012/chart" uri="{CE6537A1-D6FC-4f65-9D91-7224C49458BB}"/>
                <c:ext xmlns:c16="http://schemas.microsoft.com/office/drawing/2014/chart" uri="{C3380CC4-5D6E-409C-BE32-E72D297353CC}">
                  <c16:uniqueId val="{0000002C-8879-46FE-8E5D-CA84EEEDBCF4}"/>
                </c:ext>
              </c:extLst>
            </c:dLbl>
            <c:dLbl>
              <c:idx val="45"/>
              <c:delete val="1"/>
              <c:extLst>
                <c:ext xmlns:c15="http://schemas.microsoft.com/office/drawing/2012/chart" uri="{CE6537A1-D6FC-4f65-9D91-7224C49458BB}"/>
                <c:ext xmlns:c16="http://schemas.microsoft.com/office/drawing/2014/chart" uri="{C3380CC4-5D6E-409C-BE32-E72D297353CC}">
                  <c16:uniqueId val="{0000002D-8879-46FE-8E5D-CA84EEEDBCF4}"/>
                </c:ext>
              </c:extLst>
            </c:dLbl>
            <c:dLbl>
              <c:idx val="46"/>
              <c:delete val="1"/>
              <c:extLst>
                <c:ext xmlns:c15="http://schemas.microsoft.com/office/drawing/2012/chart" uri="{CE6537A1-D6FC-4f65-9D91-7224C49458BB}"/>
                <c:ext xmlns:c16="http://schemas.microsoft.com/office/drawing/2014/chart" uri="{C3380CC4-5D6E-409C-BE32-E72D297353CC}">
                  <c16:uniqueId val="{0000002E-8879-46FE-8E5D-CA84EEEDBCF4}"/>
                </c:ext>
              </c:extLst>
            </c:dLbl>
            <c:dLbl>
              <c:idx val="47"/>
              <c:delete val="1"/>
              <c:extLst>
                <c:ext xmlns:c15="http://schemas.microsoft.com/office/drawing/2012/chart" uri="{CE6537A1-D6FC-4f65-9D91-7224C49458BB}"/>
                <c:ext xmlns:c16="http://schemas.microsoft.com/office/drawing/2014/chart" uri="{C3380CC4-5D6E-409C-BE32-E72D297353CC}">
                  <c16:uniqueId val="{0000002F-8879-46FE-8E5D-CA84EEEDBCF4}"/>
                </c:ext>
              </c:extLst>
            </c:dLbl>
            <c:dLbl>
              <c:idx val="48"/>
              <c:delete val="1"/>
              <c:extLst>
                <c:ext xmlns:c15="http://schemas.microsoft.com/office/drawing/2012/chart" uri="{CE6537A1-D6FC-4f65-9D91-7224C49458BB}"/>
                <c:ext xmlns:c16="http://schemas.microsoft.com/office/drawing/2014/chart" uri="{C3380CC4-5D6E-409C-BE32-E72D297353CC}">
                  <c16:uniqueId val="{00000030-8879-46FE-8E5D-CA84EEEDBCF4}"/>
                </c:ext>
              </c:extLst>
            </c:dLbl>
            <c:dLbl>
              <c:idx val="49"/>
              <c:delete val="1"/>
              <c:extLst>
                <c:ext xmlns:c15="http://schemas.microsoft.com/office/drawing/2012/chart" uri="{CE6537A1-D6FC-4f65-9D91-7224C49458BB}"/>
                <c:ext xmlns:c16="http://schemas.microsoft.com/office/drawing/2014/chart" uri="{C3380CC4-5D6E-409C-BE32-E72D297353CC}">
                  <c16:uniqueId val="{00000031-8879-46FE-8E5D-CA84EEEDBCF4}"/>
                </c:ext>
              </c:extLst>
            </c:dLbl>
            <c:dLbl>
              <c:idx val="50"/>
              <c:delete val="1"/>
              <c:extLst>
                <c:ext xmlns:c15="http://schemas.microsoft.com/office/drawing/2012/chart" uri="{CE6537A1-D6FC-4f65-9D91-7224C49458BB}"/>
                <c:ext xmlns:c16="http://schemas.microsoft.com/office/drawing/2014/chart" uri="{C3380CC4-5D6E-409C-BE32-E72D297353CC}">
                  <c16:uniqueId val="{00000032-8879-46FE-8E5D-CA84EEEDBCF4}"/>
                </c:ext>
              </c:extLst>
            </c:dLbl>
            <c:dLbl>
              <c:idx val="51"/>
              <c:delete val="1"/>
              <c:extLst>
                <c:ext xmlns:c15="http://schemas.microsoft.com/office/drawing/2012/chart" uri="{CE6537A1-D6FC-4f65-9D91-7224C49458BB}"/>
                <c:ext xmlns:c16="http://schemas.microsoft.com/office/drawing/2014/chart" uri="{C3380CC4-5D6E-409C-BE32-E72D297353CC}">
                  <c16:uniqueId val="{00000033-8879-46FE-8E5D-CA84EEEDBCF4}"/>
                </c:ext>
              </c:extLst>
            </c:dLbl>
            <c:dLbl>
              <c:idx val="52"/>
              <c:delete val="1"/>
              <c:extLst>
                <c:ext xmlns:c15="http://schemas.microsoft.com/office/drawing/2012/chart" uri="{CE6537A1-D6FC-4f65-9D91-7224C49458BB}"/>
                <c:ext xmlns:c16="http://schemas.microsoft.com/office/drawing/2014/chart" uri="{C3380CC4-5D6E-409C-BE32-E72D297353CC}">
                  <c16:uniqueId val="{00000034-8879-46FE-8E5D-CA84EEEDBCF4}"/>
                </c:ext>
              </c:extLst>
            </c:dLbl>
            <c:dLbl>
              <c:idx val="53"/>
              <c:delete val="1"/>
              <c:extLst>
                <c:ext xmlns:c15="http://schemas.microsoft.com/office/drawing/2012/chart" uri="{CE6537A1-D6FC-4f65-9D91-7224C49458BB}"/>
                <c:ext xmlns:c16="http://schemas.microsoft.com/office/drawing/2014/chart" uri="{C3380CC4-5D6E-409C-BE32-E72D297353CC}">
                  <c16:uniqueId val="{00000035-8879-46FE-8E5D-CA84EEEDBCF4}"/>
                </c:ext>
              </c:extLst>
            </c:dLbl>
            <c:dLbl>
              <c:idx val="54"/>
              <c:delete val="1"/>
              <c:extLst>
                <c:ext xmlns:c15="http://schemas.microsoft.com/office/drawing/2012/chart" uri="{CE6537A1-D6FC-4f65-9D91-7224C49458BB}"/>
                <c:ext xmlns:c16="http://schemas.microsoft.com/office/drawing/2014/chart" uri="{C3380CC4-5D6E-409C-BE32-E72D297353CC}">
                  <c16:uniqueId val="{00000036-8879-46FE-8E5D-CA84EEEDBCF4}"/>
                </c:ext>
              </c:extLst>
            </c:dLbl>
            <c:dLbl>
              <c:idx val="55"/>
              <c:delete val="1"/>
              <c:extLst>
                <c:ext xmlns:c15="http://schemas.microsoft.com/office/drawing/2012/chart" uri="{CE6537A1-D6FC-4f65-9D91-7224C49458BB}"/>
                <c:ext xmlns:c16="http://schemas.microsoft.com/office/drawing/2014/chart" uri="{C3380CC4-5D6E-409C-BE32-E72D297353CC}">
                  <c16:uniqueId val="{00000037-8879-46FE-8E5D-CA84EEEDBCF4}"/>
                </c:ext>
              </c:extLst>
            </c:dLbl>
            <c:dLbl>
              <c:idx val="56"/>
              <c:delete val="1"/>
              <c:extLst>
                <c:ext xmlns:c15="http://schemas.microsoft.com/office/drawing/2012/chart" uri="{CE6537A1-D6FC-4f65-9D91-7224C49458BB}"/>
                <c:ext xmlns:c16="http://schemas.microsoft.com/office/drawing/2014/chart" uri="{C3380CC4-5D6E-409C-BE32-E72D297353CC}">
                  <c16:uniqueId val="{00000038-8879-46FE-8E5D-CA84EEEDBCF4}"/>
                </c:ext>
              </c:extLst>
            </c:dLbl>
            <c:dLbl>
              <c:idx val="57"/>
              <c:delete val="1"/>
              <c:extLst>
                <c:ext xmlns:c15="http://schemas.microsoft.com/office/drawing/2012/chart" uri="{CE6537A1-D6FC-4f65-9D91-7224C49458BB}"/>
                <c:ext xmlns:c16="http://schemas.microsoft.com/office/drawing/2014/chart" uri="{C3380CC4-5D6E-409C-BE32-E72D297353CC}">
                  <c16:uniqueId val="{00000039-8879-46FE-8E5D-CA84EEEDBCF4}"/>
                </c:ext>
              </c:extLst>
            </c:dLbl>
            <c:dLbl>
              <c:idx val="58"/>
              <c:delete val="1"/>
              <c:extLst>
                <c:ext xmlns:c15="http://schemas.microsoft.com/office/drawing/2012/chart" uri="{CE6537A1-D6FC-4f65-9D91-7224C49458BB}"/>
                <c:ext xmlns:c16="http://schemas.microsoft.com/office/drawing/2014/chart" uri="{C3380CC4-5D6E-409C-BE32-E72D297353CC}">
                  <c16:uniqueId val="{0000003A-8879-46FE-8E5D-CA84EEEDBCF4}"/>
                </c:ext>
              </c:extLst>
            </c:dLbl>
            <c:dLbl>
              <c:idx val="59"/>
              <c:delete val="1"/>
              <c:extLst>
                <c:ext xmlns:c15="http://schemas.microsoft.com/office/drawing/2012/chart" uri="{CE6537A1-D6FC-4f65-9D91-7224C49458BB}"/>
                <c:ext xmlns:c16="http://schemas.microsoft.com/office/drawing/2014/chart" uri="{C3380CC4-5D6E-409C-BE32-E72D297353CC}">
                  <c16:uniqueId val="{0000003B-8879-46FE-8E5D-CA84EEEDBCF4}"/>
                </c:ext>
              </c:extLst>
            </c:dLbl>
            <c:dLbl>
              <c:idx val="60"/>
              <c:delete val="1"/>
              <c:extLst>
                <c:ext xmlns:c15="http://schemas.microsoft.com/office/drawing/2012/chart" uri="{CE6537A1-D6FC-4f65-9D91-7224C49458BB}"/>
                <c:ext xmlns:c16="http://schemas.microsoft.com/office/drawing/2014/chart" uri="{C3380CC4-5D6E-409C-BE32-E72D297353CC}">
                  <c16:uniqueId val="{0000003C-8879-46FE-8E5D-CA84EEEDBCF4}"/>
                </c:ext>
              </c:extLst>
            </c:dLbl>
            <c:dLbl>
              <c:idx val="61"/>
              <c:delete val="1"/>
              <c:extLst>
                <c:ext xmlns:c15="http://schemas.microsoft.com/office/drawing/2012/chart" uri="{CE6537A1-D6FC-4f65-9D91-7224C49458BB}"/>
                <c:ext xmlns:c16="http://schemas.microsoft.com/office/drawing/2014/chart" uri="{C3380CC4-5D6E-409C-BE32-E72D297353CC}">
                  <c16:uniqueId val="{0000003D-8879-46FE-8E5D-CA84EEEDBCF4}"/>
                </c:ext>
              </c:extLst>
            </c:dLbl>
            <c:dLbl>
              <c:idx val="62"/>
              <c:delete val="1"/>
              <c:extLst>
                <c:ext xmlns:c15="http://schemas.microsoft.com/office/drawing/2012/chart" uri="{CE6537A1-D6FC-4f65-9D91-7224C49458BB}"/>
                <c:ext xmlns:c16="http://schemas.microsoft.com/office/drawing/2014/chart" uri="{C3380CC4-5D6E-409C-BE32-E72D297353CC}">
                  <c16:uniqueId val="{0000003E-8879-46FE-8E5D-CA84EEEDBCF4}"/>
                </c:ext>
              </c:extLst>
            </c:dLbl>
            <c:dLbl>
              <c:idx val="63"/>
              <c:delete val="1"/>
              <c:extLst>
                <c:ext xmlns:c15="http://schemas.microsoft.com/office/drawing/2012/chart" uri="{CE6537A1-D6FC-4f65-9D91-7224C49458BB}"/>
                <c:ext xmlns:c16="http://schemas.microsoft.com/office/drawing/2014/chart" uri="{C3380CC4-5D6E-409C-BE32-E72D297353CC}">
                  <c16:uniqueId val="{0000003F-8879-46FE-8E5D-CA84EEEDBCF4}"/>
                </c:ext>
              </c:extLst>
            </c:dLbl>
            <c:dLbl>
              <c:idx val="64"/>
              <c:delete val="1"/>
              <c:extLst>
                <c:ext xmlns:c15="http://schemas.microsoft.com/office/drawing/2012/chart" uri="{CE6537A1-D6FC-4f65-9D91-7224C49458BB}"/>
                <c:ext xmlns:c16="http://schemas.microsoft.com/office/drawing/2014/chart" uri="{C3380CC4-5D6E-409C-BE32-E72D297353CC}">
                  <c16:uniqueId val="{00000040-8879-46FE-8E5D-CA84EEEDBCF4}"/>
                </c:ext>
              </c:extLst>
            </c:dLbl>
            <c:dLbl>
              <c:idx val="65"/>
              <c:delete val="1"/>
              <c:extLst>
                <c:ext xmlns:c15="http://schemas.microsoft.com/office/drawing/2012/chart" uri="{CE6537A1-D6FC-4f65-9D91-7224C49458BB}"/>
                <c:ext xmlns:c16="http://schemas.microsoft.com/office/drawing/2014/chart" uri="{C3380CC4-5D6E-409C-BE32-E72D297353CC}">
                  <c16:uniqueId val="{00000041-8879-46FE-8E5D-CA84EEEDBCF4}"/>
                </c:ext>
              </c:extLst>
            </c:dLbl>
            <c:dLbl>
              <c:idx val="66"/>
              <c:delete val="1"/>
              <c:extLst>
                <c:ext xmlns:c15="http://schemas.microsoft.com/office/drawing/2012/chart" uri="{CE6537A1-D6FC-4f65-9D91-7224C49458BB}"/>
                <c:ext xmlns:c16="http://schemas.microsoft.com/office/drawing/2014/chart" uri="{C3380CC4-5D6E-409C-BE32-E72D297353CC}">
                  <c16:uniqueId val="{00000042-8879-46FE-8E5D-CA84EEEDBCF4}"/>
                </c:ext>
              </c:extLst>
            </c:dLbl>
            <c:dLbl>
              <c:idx val="67"/>
              <c:delete val="1"/>
              <c:extLst>
                <c:ext xmlns:c15="http://schemas.microsoft.com/office/drawing/2012/chart" uri="{CE6537A1-D6FC-4f65-9D91-7224C49458BB}"/>
                <c:ext xmlns:c16="http://schemas.microsoft.com/office/drawing/2014/chart" uri="{C3380CC4-5D6E-409C-BE32-E72D297353CC}">
                  <c16:uniqueId val="{00000043-8879-46FE-8E5D-CA84EEEDBCF4}"/>
                </c:ext>
              </c:extLst>
            </c:dLbl>
            <c:dLbl>
              <c:idx val="68"/>
              <c:delete val="1"/>
              <c:extLst>
                <c:ext xmlns:c15="http://schemas.microsoft.com/office/drawing/2012/chart" uri="{CE6537A1-D6FC-4f65-9D91-7224C49458BB}"/>
                <c:ext xmlns:c16="http://schemas.microsoft.com/office/drawing/2014/chart" uri="{C3380CC4-5D6E-409C-BE32-E72D297353CC}">
                  <c16:uniqueId val="{00000044-8879-46FE-8E5D-CA84EEEDBCF4}"/>
                </c:ext>
              </c:extLst>
            </c:dLbl>
            <c:dLbl>
              <c:idx val="69"/>
              <c:delete val="1"/>
              <c:extLst>
                <c:ext xmlns:c15="http://schemas.microsoft.com/office/drawing/2012/chart" uri="{CE6537A1-D6FC-4f65-9D91-7224C49458BB}"/>
                <c:ext xmlns:c16="http://schemas.microsoft.com/office/drawing/2014/chart" uri="{C3380CC4-5D6E-409C-BE32-E72D297353CC}">
                  <c16:uniqueId val="{00000045-8879-46FE-8E5D-CA84EEEDBCF4}"/>
                </c:ext>
              </c:extLst>
            </c:dLbl>
            <c:dLbl>
              <c:idx val="70"/>
              <c:delete val="1"/>
              <c:extLst>
                <c:ext xmlns:c15="http://schemas.microsoft.com/office/drawing/2012/chart" uri="{CE6537A1-D6FC-4f65-9D91-7224C49458BB}"/>
                <c:ext xmlns:c16="http://schemas.microsoft.com/office/drawing/2014/chart" uri="{C3380CC4-5D6E-409C-BE32-E72D297353CC}">
                  <c16:uniqueId val="{00000046-8879-46FE-8E5D-CA84EEEDBCF4}"/>
                </c:ext>
              </c:extLst>
            </c:dLbl>
            <c:dLbl>
              <c:idx val="71"/>
              <c:delete val="1"/>
              <c:extLst>
                <c:ext xmlns:c15="http://schemas.microsoft.com/office/drawing/2012/chart" uri="{CE6537A1-D6FC-4f65-9D91-7224C49458BB}"/>
                <c:ext xmlns:c16="http://schemas.microsoft.com/office/drawing/2014/chart" uri="{C3380CC4-5D6E-409C-BE32-E72D297353CC}">
                  <c16:uniqueId val="{00000047-8879-46FE-8E5D-CA84EEEDBCF4}"/>
                </c:ext>
              </c:extLst>
            </c:dLbl>
            <c:dLbl>
              <c:idx val="72"/>
              <c:delete val="1"/>
              <c:extLst>
                <c:ext xmlns:c15="http://schemas.microsoft.com/office/drawing/2012/chart" uri="{CE6537A1-D6FC-4f65-9D91-7224C49458BB}"/>
                <c:ext xmlns:c16="http://schemas.microsoft.com/office/drawing/2014/chart" uri="{C3380CC4-5D6E-409C-BE32-E72D297353CC}">
                  <c16:uniqueId val="{00000048-8879-46FE-8E5D-CA84EEEDBCF4}"/>
                </c:ext>
              </c:extLst>
            </c:dLbl>
            <c:dLbl>
              <c:idx val="73"/>
              <c:delete val="1"/>
              <c:extLst>
                <c:ext xmlns:c15="http://schemas.microsoft.com/office/drawing/2012/chart" uri="{CE6537A1-D6FC-4f65-9D91-7224C49458BB}"/>
                <c:ext xmlns:c16="http://schemas.microsoft.com/office/drawing/2014/chart" uri="{C3380CC4-5D6E-409C-BE32-E72D297353CC}">
                  <c16:uniqueId val="{00000049-8879-46FE-8E5D-CA84EEEDBCF4}"/>
                </c:ext>
              </c:extLst>
            </c:dLbl>
            <c:dLbl>
              <c:idx val="74"/>
              <c:delete val="1"/>
              <c:extLst>
                <c:ext xmlns:c15="http://schemas.microsoft.com/office/drawing/2012/chart" uri="{CE6537A1-D6FC-4f65-9D91-7224C49458BB}"/>
                <c:ext xmlns:c16="http://schemas.microsoft.com/office/drawing/2014/chart" uri="{C3380CC4-5D6E-409C-BE32-E72D297353CC}">
                  <c16:uniqueId val="{0000004A-8879-46FE-8E5D-CA84EEEDBCF4}"/>
                </c:ext>
              </c:extLst>
            </c:dLbl>
            <c:dLbl>
              <c:idx val="75"/>
              <c:delete val="1"/>
              <c:extLst>
                <c:ext xmlns:c15="http://schemas.microsoft.com/office/drawing/2012/chart" uri="{CE6537A1-D6FC-4f65-9D91-7224C49458BB}"/>
                <c:ext xmlns:c16="http://schemas.microsoft.com/office/drawing/2014/chart" uri="{C3380CC4-5D6E-409C-BE32-E72D297353CC}">
                  <c16:uniqueId val="{0000004B-8879-46FE-8E5D-CA84EEEDBCF4}"/>
                </c:ext>
              </c:extLst>
            </c:dLbl>
            <c:dLbl>
              <c:idx val="76"/>
              <c:delete val="1"/>
              <c:extLst>
                <c:ext xmlns:c15="http://schemas.microsoft.com/office/drawing/2012/chart" uri="{CE6537A1-D6FC-4f65-9D91-7224C49458BB}"/>
                <c:ext xmlns:c16="http://schemas.microsoft.com/office/drawing/2014/chart" uri="{C3380CC4-5D6E-409C-BE32-E72D297353CC}">
                  <c16:uniqueId val="{0000004C-8879-46FE-8E5D-CA84EEEDBCF4}"/>
                </c:ext>
              </c:extLst>
            </c:dLbl>
            <c:dLbl>
              <c:idx val="77"/>
              <c:delete val="1"/>
              <c:extLst>
                <c:ext xmlns:c15="http://schemas.microsoft.com/office/drawing/2012/chart" uri="{CE6537A1-D6FC-4f65-9D91-7224C49458BB}"/>
                <c:ext xmlns:c16="http://schemas.microsoft.com/office/drawing/2014/chart" uri="{C3380CC4-5D6E-409C-BE32-E72D297353CC}">
                  <c16:uniqueId val="{0000004D-8879-46FE-8E5D-CA84EEEDBCF4}"/>
                </c:ext>
              </c:extLst>
            </c:dLbl>
            <c:dLbl>
              <c:idx val="78"/>
              <c:delete val="1"/>
              <c:extLst>
                <c:ext xmlns:c15="http://schemas.microsoft.com/office/drawing/2012/chart" uri="{CE6537A1-D6FC-4f65-9D91-7224C49458BB}"/>
                <c:ext xmlns:c16="http://schemas.microsoft.com/office/drawing/2014/chart" uri="{C3380CC4-5D6E-409C-BE32-E72D297353CC}">
                  <c16:uniqueId val="{0000004E-8879-46FE-8E5D-CA84EEEDBCF4}"/>
                </c:ext>
              </c:extLst>
            </c:dLbl>
            <c:dLbl>
              <c:idx val="79"/>
              <c:delete val="1"/>
              <c:extLst>
                <c:ext xmlns:c15="http://schemas.microsoft.com/office/drawing/2012/chart" uri="{CE6537A1-D6FC-4f65-9D91-7224C49458BB}"/>
                <c:ext xmlns:c16="http://schemas.microsoft.com/office/drawing/2014/chart" uri="{C3380CC4-5D6E-409C-BE32-E72D297353CC}">
                  <c16:uniqueId val="{0000004F-8879-46FE-8E5D-CA84EEEDBCF4}"/>
                </c:ext>
              </c:extLst>
            </c:dLbl>
            <c:dLbl>
              <c:idx val="80"/>
              <c:delete val="1"/>
              <c:extLst>
                <c:ext xmlns:c15="http://schemas.microsoft.com/office/drawing/2012/chart" uri="{CE6537A1-D6FC-4f65-9D91-7224C49458BB}"/>
                <c:ext xmlns:c16="http://schemas.microsoft.com/office/drawing/2014/chart" uri="{C3380CC4-5D6E-409C-BE32-E72D297353CC}">
                  <c16:uniqueId val="{00000050-8879-46FE-8E5D-CA84EEEDBCF4}"/>
                </c:ext>
              </c:extLst>
            </c:dLbl>
            <c:dLbl>
              <c:idx val="81"/>
              <c:delete val="1"/>
              <c:extLst>
                <c:ext xmlns:c15="http://schemas.microsoft.com/office/drawing/2012/chart" uri="{CE6537A1-D6FC-4f65-9D91-7224C49458BB}"/>
                <c:ext xmlns:c16="http://schemas.microsoft.com/office/drawing/2014/chart" uri="{C3380CC4-5D6E-409C-BE32-E72D297353CC}">
                  <c16:uniqueId val="{00000051-8879-46FE-8E5D-CA84EEEDBCF4}"/>
                </c:ext>
              </c:extLst>
            </c:dLbl>
            <c:dLbl>
              <c:idx val="82"/>
              <c:delete val="1"/>
              <c:extLst>
                <c:ext xmlns:c15="http://schemas.microsoft.com/office/drawing/2012/chart" uri="{CE6537A1-D6FC-4f65-9D91-7224C49458BB}"/>
                <c:ext xmlns:c16="http://schemas.microsoft.com/office/drawing/2014/chart" uri="{C3380CC4-5D6E-409C-BE32-E72D297353CC}">
                  <c16:uniqueId val="{00000052-8879-46FE-8E5D-CA84EEEDBCF4}"/>
                </c:ext>
              </c:extLst>
            </c:dLbl>
            <c:dLbl>
              <c:idx val="83"/>
              <c:delete val="1"/>
              <c:extLst>
                <c:ext xmlns:c15="http://schemas.microsoft.com/office/drawing/2012/chart" uri="{CE6537A1-D6FC-4f65-9D91-7224C49458BB}"/>
                <c:ext xmlns:c16="http://schemas.microsoft.com/office/drawing/2014/chart" uri="{C3380CC4-5D6E-409C-BE32-E72D297353CC}">
                  <c16:uniqueId val="{00000053-8879-46FE-8E5D-CA84EEEDBCF4}"/>
                </c:ext>
              </c:extLst>
            </c:dLbl>
            <c:dLbl>
              <c:idx val="84"/>
              <c:delete val="1"/>
              <c:extLst>
                <c:ext xmlns:c15="http://schemas.microsoft.com/office/drawing/2012/chart" uri="{CE6537A1-D6FC-4f65-9D91-7224C49458BB}"/>
                <c:ext xmlns:c16="http://schemas.microsoft.com/office/drawing/2014/chart" uri="{C3380CC4-5D6E-409C-BE32-E72D297353CC}">
                  <c16:uniqueId val="{00000054-8879-46FE-8E5D-CA84EEEDBCF4}"/>
                </c:ext>
              </c:extLst>
            </c:dLbl>
            <c:dLbl>
              <c:idx val="85"/>
              <c:delete val="1"/>
              <c:extLst>
                <c:ext xmlns:c15="http://schemas.microsoft.com/office/drawing/2012/chart" uri="{CE6537A1-D6FC-4f65-9D91-7224C49458BB}"/>
                <c:ext xmlns:c16="http://schemas.microsoft.com/office/drawing/2014/chart" uri="{C3380CC4-5D6E-409C-BE32-E72D297353CC}">
                  <c16:uniqueId val="{00000055-8879-46FE-8E5D-CA84EEEDBCF4}"/>
                </c:ext>
              </c:extLst>
            </c:dLbl>
            <c:dLbl>
              <c:idx val="86"/>
              <c:delete val="1"/>
              <c:extLst>
                <c:ext xmlns:c15="http://schemas.microsoft.com/office/drawing/2012/chart" uri="{CE6537A1-D6FC-4f65-9D91-7224C49458BB}"/>
                <c:ext xmlns:c16="http://schemas.microsoft.com/office/drawing/2014/chart" uri="{C3380CC4-5D6E-409C-BE32-E72D297353CC}">
                  <c16:uniqueId val="{00000056-8879-46FE-8E5D-CA84EEEDBCF4}"/>
                </c:ext>
              </c:extLst>
            </c:dLbl>
            <c:dLbl>
              <c:idx val="87"/>
              <c:delete val="1"/>
              <c:extLst>
                <c:ext xmlns:c15="http://schemas.microsoft.com/office/drawing/2012/chart" uri="{CE6537A1-D6FC-4f65-9D91-7224C49458BB}"/>
                <c:ext xmlns:c16="http://schemas.microsoft.com/office/drawing/2014/chart" uri="{C3380CC4-5D6E-409C-BE32-E72D297353CC}">
                  <c16:uniqueId val="{00000057-8879-46FE-8E5D-CA84EEEDBCF4}"/>
                </c:ext>
              </c:extLst>
            </c:dLbl>
            <c:dLbl>
              <c:idx val="88"/>
              <c:delete val="1"/>
              <c:extLst>
                <c:ext xmlns:c15="http://schemas.microsoft.com/office/drawing/2012/chart" uri="{CE6537A1-D6FC-4f65-9D91-7224C49458BB}"/>
                <c:ext xmlns:c16="http://schemas.microsoft.com/office/drawing/2014/chart" uri="{C3380CC4-5D6E-409C-BE32-E72D297353CC}">
                  <c16:uniqueId val="{00000058-8879-46FE-8E5D-CA84EEEDBCF4}"/>
                </c:ext>
              </c:extLst>
            </c:dLbl>
            <c:dLbl>
              <c:idx val="89"/>
              <c:delete val="1"/>
              <c:extLst>
                <c:ext xmlns:c15="http://schemas.microsoft.com/office/drawing/2012/chart" uri="{CE6537A1-D6FC-4f65-9D91-7224C49458BB}"/>
                <c:ext xmlns:c16="http://schemas.microsoft.com/office/drawing/2014/chart" uri="{C3380CC4-5D6E-409C-BE32-E72D297353CC}">
                  <c16:uniqueId val="{00000059-8879-46FE-8E5D-CA84EEEDBCF4}"/>
                </c:ext>
              </c:extLst>
            </c:dLbl>
            <c:dLbl>
              <c:idx val="90"/>
              <c:delete val="1"/>
              <c:extLst>
                <c:ext xmlns:c15="http://schemas.microsoft.com/office/drawing/2012/chart" uri="{CE6537A1-D6FC-4f65-9D91-7224C49458BB}"/>
                <c:ext xmlns:c16="http://schemas.microsoft.com/office/drawing/2014/chart" uri="{C3380CC4-5D6E-409C-BE32-E72D297353CC}">
                  <c16:uniqueId val="{0000005A-8879-46FE-8E5D-CA84EEEDBCF4}"/>
                </c:ext>
              </c:extLst>
            </c:dLbl>
            <c:dLbl>
              <c:idx val="91"/>
              <c:delete val="1"/>
              <c:extLst>
                <c:ext xmlns:c15="http://schemas.microsoft.com/office/drawing/2012/chart" uri="{CE6537A1-D6FC-4f65-9D91-7224C49458BB}"/>
                <c:ext xmlns:c16="http://schemas.microsoft.com/office/drawing/2014/chart" uri="{C3380CC4-5D6E-409C-BE32-E72D297353CC}">
                  <c16:uniqueId val="{0000005B-8879-46FE-8E5D-CA84EEEDBCF4}"/>
                </c:ext>
              </c:extLst>
            </c:dLbl>
            <c:dLbl>
              <c:idx val="92"/>
              <c:delete val="1"/>
              <c:extLst>
                <c:ext xmlns:c15="http://schemas.microsoft.com/office/drawing/2012/chart" uri="{CE6537A1-D6FC-4f65-9D91-7224C49458BB}"/>
                <c:ext xmlns:c16="http://schemas.microsoft.com/office/drawing/2014/chart" uri="{C3380CC4-5D6E-409C-BE32-E72D297353CC}">
                  <c16:uniqueId val="{0000005C-8879-46FE-8E5D-CA84EEEDBCF4}"/>
                </c:ext>
              </c:extLst>
            </c:dLbl>
            <c:dLbl>
              <c:idx val="93"/>
              <c:delete val="1"/>
              <c:extLst>
                <c:ext xmlns:c15="http://schemas.microsoft.com/office/drawing/2012/chart" uri="{CE6537A1-D6FC-4f65-9D91-7224C49458BB}"/>
                <c:ext xmlns:c16="http://schemas.microsoft.com/office/drawing/2014/chart" uri="{C3380CC4-5D6E-409C-BE32-E72D297353CC}">
                  <c16:uniqueId val="{0000005D-8879-46FE-8E5D-CA84EEEDBCF4}"/>
                </c:ext>
              </c:extLst>
            </c:dLbl>
            <c:dLbl>
              <c:idx val="94"/>
              <c:delete val="1"/>
              <c:extLst>
                <c:ext xmlns:c15="http://schemas.microsoft.com/office/drawing/2012/chart" uri="{CE6537A1-D6FC-4f65-9D91-7224C49458BB}"/>
                <c:ext xmlns:c16="http://schemas.microsoft.com/office/drawing/2014/chart" uri="{C3380CC4-5D6E-409C-BE32-E72D297353CC}">
                  <c16:uniqueId val="{0000005E-8879-46FE-8E5D-CA84EEEDBCF4}"/>
                </c:ext>
              </c:extLst>
            </c:dLbl>
            <c:dLbl>
              <c:idx val="95"/>
              <c:delete val="1"/>
              <c:extLst>
                <c:ext xmlns:c15="http://schemas.microsoft.com/office/drawing/2012/chart" uri="{CE6537A1-D6FC-4f65-9D91-7224C49458BB}"/>
                <c:ext xmlns:c16="http://schemas.microsoft.com/office/drawing/2014/chart" uri="{C3380CC4-5D6E-409C-BE32-E72D297353CC}">
                  <c16:uniqueId val="{0000005F-8879-46FE-8E5D-CA84EEEDBCF4}"/>
                </c:ext>
              </c:extLst>
            </c:dLbl>
            <c:dLbl>
              <c:idx val="96"/>
              <c:delete val="1"/>
              <c:extLst>
                <c:ext xmlns:c15="http://schemas.microsoft.com/office/drawing/2012/chart" uri="{CE6537A1-D6FC-4f65-9D91-7224C49458BB}"/>
                <c:ext xmlns:c16="http://schemas.microsoft.com/office/drawing/2014/chart" uri="{C3380CC4-5D6E-409C-BE32-E72D297353CC}">
                  <c16:uniqueId val="{00000060-8879-46FE-8E5D-CA84EEEDBCF4}"/>
                </c:ext>
              </c:extLst>
            </c:dLbl>
            <c:dLbl>
              <c:idx val="97"/>
              <c:delete val="1"/>
              <c:extLst>
                <c:ext xmlns:c15="http://schemas.microsoft.com/office/drawing/2012/chart" uri="{CE6537A1-D6FC-4f65-9D91-7224C49458BB}"/>
                <c:ext xmlns:c16="http://schemas.microsoft.com/office/drawing/2014/chart" uri="{C3380CC4-5D6E-409C-BE32-E72D297353CC}">
                  <c16:uniqueId val="{00000061-8879-46FE-8E5D-CA84EEEDBCF4}"/>
                </c:ext>
              </c:extLst>
            </c:dLbl>
            <c:dLbl>
              <c:idx val="98"/>
              <c:delete val="1"/>
              <c:extLst>
                <c:ext xmlns:c15="http://schemas.microsoft.com/office/drawing/2012/chart" uri="{CE6537A1-D6FC-4f65-9D91-7224C49458BB}"/>
                <c:ext xmlns:c16="http://schemas.microsoft.com/office/drawing/2014/chart" uri="{C3380CC4-5D6E-409C-BE32-E72D297353CC}">
                  <c16:uniqueId val="{00000062-8879-46FE-8E5D-CA84EEEDBCF4}"/>
                </c:ext>
              </c:extLst>
            </c:dLbl>
            <c:dLbl>
              <c:idx val="99"/>
              <c:delete val="1"/>
              <c:extLst>
                <c:ext xmlns:c15="http://schemas.microsoft.com/office/drawing/2012/chart" uri="{CE6537A1-D6FC-4f65-9D91-7224C49458BB}"/>
                <c:ext xmlns:c16="http://schemas.microsoft.com/office/drawing/2014/chart" uri="{C3380CC4-5D6E-409C-BE32-E72D297353CC}">
                  <c16:uniqueId val="{00000063-8879-46FE-8E5D-CA84EEEDBCF4}"/>
                </c:ext>
              </c:extLst>
            </c:dLbl>
            <c:dLbl>
              <c:idx val="100"/>
              <c:delete val="1"/>
              <c:extLst>
                <c:ext xmlns:c15="http://schemas.microsoft.com/office/drawing/2012/chart" uri="{CE6537A1-D6FC-4f65-9D91-7224C49458BB}"/>
                <c:ext xmlns:c16="http://schemas.microsoft.com/office/drawing/2014/chart" uri="{C3380CC4-5D6E-409C-BE32-E72D297353CC}">
                  <c16:uniqueId val="{00000064-8879-46FE-8E5D-CA84EEEDBCF4}"/>
                </c:ext>
              </c:extLst>
            </c:dLbl>
            <c:dLbl>
              <c:idx val="101"/>
              <c:delete val="1"/>
              <c:extLst>
                <c:ext xmlns:c15="http://schemas.microsoft.com/office/drawing/2012/chart" uri="{CE6537A1-D6FC-4f65-9D91-7224C49458BB}"/>
                <c:ext xmlns:c16="http://schemas.microsoft.com/office/drawing/2014/chart" uri="{C3380CC4-5D6E-409C-BE32-E72D297353CC}">
                  <c16:uniqueId val="{00000065-8879-46FE-8E5D-CA84EEEDBCF4}"/>
                </c:ext>
              </c:extLst>
            </c:dLbl>
            <c:dLbl>
              <c:idx val="102"/>
              <c:delete val="1"/>
              <c:extLst>
                <c:ext xmlns:c15="http://schemas.microsoft.com/office/drawing/2012/chart" uri="{CE6537A1-D6FC-4f65-9D91-7224C49458BB}"/>
                <c:ext xmlns:c16="http://schemas.microsoft.com/office/drawing/2014/chart" uri="{C3380CC4-5D6E-409C-BE32-E72D297353CC}">
                  <c16:uniqueId val="{00000066-8879-46FE-8E5D-CA84EEEDBCF4}"/>
                </c:ext>
              </c:extLst>
            </c:dLbl>
            <c:dLbl>
              <c:idx val="103"/>
              <c:delete val="1"/>
              <c:extLst>
                <c:ext xmlns:c15="http://schemas.microsoft.com/office/drawing/2012/chart" uri="{CE6537A1-D6FC-4f65-9D91-7224C49458BB}"/>
                <c:ext xmlns:c16="http://schemas.microsoft.com/office/drawing/2014/chart" uri="{C3380CC4-5D6E-409C-BE32-E72D297353CC}">
                  <c16:uniqueId val="{00000067-8879-46FE-8E5D-CA84EEEDBCF4}"/>
                </c:ext>
              </c:extLst>
            </c:dLbl>
            <c:dLbl>
              <c:idx val="104"/>
              <c:delete val="1"/>
              <c:extLst>
                <c:ext xmlns:c15="http://schemas.microsoft.com/office/drawing/2012/chart" uri="{CE6537A1-D6FC-4f65-9D91-7224C49458BB}"/>
                <c:ext xmlns:c16="http://schemas.microsoft.com/office/drawing/2014/chart" uri="{C3380CC4-5D6E-409C-BE32-E72D297353CC}">
                  <c16:uniqueId val="{00000068-8879-46FE-8E5D-CA84EEEDBCF4}"/>
                </c:ext>
              </c:extLst>
            </c:dLbl>
            <c:dLbl>
              <c:idx val="105"/>
              <c:delete val="1"/>
              <c:extLst>
                <c:ext xmlns:c15="http://schemas.microsoft.com/office/drawing/2012/chart" uri="{CE6537A1-D6FC-4f65-9D91-7224C49458BB}"/>
                <c:ext xmlns:c16="http://schemas.microsoft.com/office/drawing/2014/chart" uri="{C3380CC4-5D6E-409C-BE32-E72D297353CC}">
                  <c16:uniqueId val="{00000069-8879-46FE-8E5D-CA84EEEDBCF4}"/>
                </c:ext>
              </c:extLst>
            </c:dLbl>
            <c:dLbl>
              <c:idx val="106"/>
              <c:delete val="1"/>
              <c:extLst>
                <c:ext xmlns:c15="http://schemas.microsoft.com/office/drawing/2012/chart" uri="{CE6537A1-D6FC-4f65-9D91-7224C49458BB}"/>
                <c:ext xmlns:c16="http://schemas.microsoft.com/office/drawing/2014/chart" uri="{C3380CC4-5D6E-409C-BE32-E72D297353CC}">
                  <c16:uniqueId val="{0000006A-8879-46FE-8E5D-CA84EEEDBCF4}"/>
                </c:ext>
              </c:extLst>
            </c:dLbl>
            <c:dLbl>
              <c:idx val="107"/>
              <c:delete val="1"/>
              <c:extLst>
                <c:ext xmlns:c15="http://schemas.microsoft.com/office/drawing/2012/chart" uri="{CE6537A1-D6FC-4f65-9D91-7224C49458BB}"/>
                <c:ext xmlns:c16="http://schemas.microsoft.com/office/drawing/2014/chart" uri="{C3380CC4-5D6E-409C-BE32-E72D297353CC}">
                  <c16:uniqueId val="{0000006B-8879-46FE-8E5D-CA84EEEDBCF4}"/>
                </c:ext>
              </c:extLst>
            </c:dLbl>
            <c:dLbl>
              <c:idx val="108"/>
              <c:delete val="1"/>
              <c:extLst>
                <c:ext xmlns:c15="http://schemas.microsoft.com/office/drawing/2012/chart" uri="{CE6537A1-D6FC-4f65-9D91-7224C49458BB}"/>
                <c:ext xmlns:c16="http://schemas.microsoft.com/office/drawing/2014/chart" uri="{C3380CC4-5D6E-409C-BE32-E72D297353CC}">
                  <c16:uniqueId val="{0000006C-8879-46FE-8E5D-CA84EEEDBCF4}"/>
                </c:ext>
              </c:extLst>
            </c:dLbl>
            <c:dLbl>
              <c:idx val="109"/>
              <c:delete val="1"/>
              <c:extLst>
                <c:ext xmlns:c15="http://schemas.microsoft.com/office/drawing/2012/chart" uri="{CE6537A1-D6FC-4f65-9D91-7224C49458BB}"/>
                <c:ext xmlns:c16="http://schemas.microsoft.com/office/drawing/2014/chart" uri="{C3380CC4-5D6E-409C-BE32-E72D297353CC}">
                  <c16:uniqueId val="{0000006D-8879-46FE-8E5D-CA84EEEDBCF4}"/>
                </c:ext>
              </c:extLst>
            </c:dLbl>
            <c:dLbl>
              <c:idx val="110"/>
              <c:delete val="1"/>
              <c:extLst>
                <c:ext xmlns:c15="http://schemas.microsoft.com/office/drawing/2012/chart" uri="{CE6537A1-D6FC-4f65-9D91-7224C49458BB}"/>
                <c:ext xmlns:c16="http://schemas.microsoft.com/office/drawing/2014/chart" uri="{C3380CC4-5D6E-409C-BE32-E72D297353CC}">
                  <c16:uniqueId val="{0000006E-8879-46FE-8E5D-CA84EEEDBCF4}"/>
                </c:ext>
              </c:extLst>
            </c:dLbl>
            <c:dLbl>
              <c:idx val="111"/>
              <c:delete val="1"/>
              <c:extLst>
                <c:ext xmlns:c15="http://schemas.microsoft.com/office/drawing/2012/chart" uri="{CE6537A1-D6FC-4f65-9D91-7224C49458BB}"/>
                <c:ext xmlns:c16="http://schemas.microsoft.com/office/drawing/2014/chart" uri="{C3380CC4-5D6E-409C-BE32-E72D297353CC}">
                  <c16:uniqueId val="{0000006F-8879-46FE-8E5D-CA84EEEDBCF4}"/>
                </c:ext>
              </c:extLst>
            </c:dLbl>
            <c:dLbl>
              <c:idx val="112"/>
              <c:delete val="1"/>
              <c:extLst>
                <c:ext xmlns:c15="http://schemas.microsoft.com/office/drawing/2012/chart" uri="{CE6537A1-D6FC-4f65-9D91-7224C49458BB}"/>
                <c:ext xmlns:c16="http://schemas.microsoft.com/office/drawing/2014/chart" uri="{C3380CC4-5D6E-409C-BE32-E72D297353CC}">
                  <c16:uniqueId val="{00000070-8879-46FE-8E5D-CA84EEEDBCF4}"/>
                </c:ext>
              </c:extLst>
            </c:dLbl>
            <c:dLbl>
              <c:idx val="113"/>
              <c:delete val="1"/>
              <c:extLst>
                <c:ext xmlns:c15="http://schemas.microsoft.com/office/drawing/2012/chart" uri="{CE6537A1-D6FC-4f65-9D91-7224C49458BB}"/>
                <c:ext xmlns:c16="http://schemas.microsoft.com/office/drawing/2014/chart" uri="{C3380CC4-5D6E-409C-BE32-E72D297353CC}">
                  <c16:uniqueId val="{00000071-8879-46FE-8E5D-CA84EEEDBCF4}"/>
                </c:ext>
              </c:extLst>
            </c:dLbl>
            <c:dLbl>
              <c:idx val="114"/>
              <c:delete val="1"/>
              <c:extLst>
                <c:ext xmlns:c15="http://schemas.microsoft.com/office/drawing/2012/chart" uri="{CE6537A1-D6FC-4f65-9D91-7224C49458BB}"/>
                <c:ext xmlns:c16="http://schemas.microsoft.com/office/drawing/2014/chart" uri="{C3380CC4-5D6E-409C-BE32-E72D297353CC}">
                  <c16:uniqueId val="{00000072-8879-46FE-8E5D-CA84EEEDBCF4}"/>
                </c:ext>
              </c:extLst>
            </c:dLbl>
            <c:dLbl>
              <c:idx val="115"/>
              <c:delete val="1"/>
              <c:extLst>
                <c:ext xmlns:c15="http://schemas.microsoft.com/office/drawing/2012/chart" uri="{CE6537A1-D6FC-4f65-9D91-7224C49458BB}"/>
                <c:ext xmlns:c16="http://schemas.microsoft.com/office/drawing/2014/chart" uri="{C3380CC4-5D6E-409C-BE32-E72D297353CC}">
                  <c16:uniqueId val="{00000073-8879-46FE-8E5D-CA84EEEDBCF4}"/>
                </c:ext>
              </c:extLst>
            </c:dLbl>
            <c:dLbl>
              <c:idx val="116"/>
              <c:delete val="1"/>
              <c:extLst>
                <c:ext xmlns:c15="http://schemas.microsoft.com/office/drawing/2012/chart" uri="{CE6537A1-D6FC-4f65-9D91-7224C49458BB}"/>
                <c:ext xmlns:c16="http://schemas.microsoft.com/office/drawing/2014/chart" uri="{C3380CC4-5D6E-409C-BE32-E72D297353CC}">
                  <c16:uniqueId val="{00000074-8879-46FE-8E5D-CA84EEEDBCF4}"/>
                </c:ext>
              </c:extLst>
            </c:dLbl>
            <c:dLbl>
              <c:idx val="117"/>
              <c:delete val="1"/>
              <c:extLst>
                <c:ext xmlns:c15="http://schemas.microsoft.com/office/drawing/2012/chart" uri="{CE6537A1-D6FC-4f65-9D91-7224C49458BB}"/>
                <c:ext xmlns:c16="http://schemas.microsoft.com/office/drawing/2014/chart" uri="{C3380CC4-5D6E-409C-BE32-E72D297353CC}">
                  <c16:uniqueId val="{00000075-8879-46FE-8E5D-CA84EEEDBCF4}"/>
                </c:ext>
              </c:extLst>
            </c:dLbl>
            <c:dLbl>
              <c:idx val="118"/>
              <c:delete val="1"/>
              <c:extLst>
                <c:ext xmlns:c15="http://schemas.microsoft.com/office/drawing/2012/chart" uri="{CE6537A1-D6FC-4f65-9D91-7224C49458BB}"/>
                <c:ext xmlns:c16="http://schemas.microsoft.com/office/drawing/2014/chart" uri="{C3380CC4-5D6E-409C-BE32-E72D297353CC}">
                  <c16:uniqueId val="{00000076-8879-46FE-8E5D-CA84EEEDBCF4}"/>
                </c:ext>
              </c:extLst>
            </c:dLbl>
            <c:dLbl>
              <c:idx val="119"/>
              <c:delete val="1"/>
              <c:extLst>
                <c:ext xmlns:c15="http://schemas.microsoft.com/office/drawing/2012/chart" uri="{CE6537A1-D6FC-4f65-9D91-7224C49458BB}"/>
                <c:ext xmlns:c16="http://schemas.microsoft.com/office/drawing/2014/chart" uri="{C3380CC4-5D6E-409C-BE32-E72D297353CC}">
                  <c16:uniqueId val="{00000077-8879-46FE-8E5D-CA84EEEDBCF4}"/>
                </c:ext>
              </c:extLst>
            </c:dLbl>
            <c:dLbl>
              <c:idx val="120"/>
              <c:delete val="1"/>
              <c:extLst>
                <c:ext xmlns:c15="http://schemas.microsoft.com/office/drawing/2012/chart" uri="{CE6537A1-D6FC-4f65-9D91-7224C49458BB}"/>
                <c:ext xmlns:c16="http://schemas.microsoft.com/office/drawing/2014/chart" uri="{C3380CC4-5D6E-409C-BE32-E72D297353CC}">
                  <c16:uniqueId val="{00000078-8879-46FE-8E5D-CA84EEEDBCF4}"/>
                </c:ext>
              </c:extLst>
            </c:dLbl>
            <c:dLbl>
              <c:idx val="121"/>
              <c:delete val="1"/>
              <c:extLst>
                <c:ext xmlns:c15="http://schemas.microsoft.com/office/drawing/2012/chart" uri="{CE6537A1-D6FC-4f65-9D91-7224C49458BB}"/>
                <c:ext xmlns:c16="http://schemas.microsoft.com/office/drawing/2014/chart" uri="{C3380CC4-5D6E-409C-BE32-E72D297353CC}">
                  <c16:uniqueId val="{00000079-8879-46FE-8E5D-CA84EEEDBCF4}"/>
                </c:ext>
              </c:extLst>
            </c:dLbl>
            <c:dLbl>
              <c:idx val="122"/>
              <c:delete val="1"/>
              <c:extLst>
                <c:ext xmlns:c15="http://schemas.microsoft.com/office/drawing/2012/chart" uri="{CE6537A1-D6FC-4f65-9D91-7224C49458BB}"/>
                <c:ext xmlns:c16="http://schemas.microsoft.com/office/drawing/2014/chart" uri="{C3380CC4-5D6E-409C-BE32-E72D297353CC}">
                  <c16:uniqueId val="{0000007A-8879-46FE-8E5D-CA84EEEDBCF4}"/>
                </c:ext>
              </c:extLst>
            </c:dLbl>
            <c:dLbl>
              <c:idx val="123"/>
              <c:delete val="1"/>
              <c:extLst>
                <c:ext xmlns:c15="http://schemas.microsoft.com/office/drawing/2012/chart" uri="{CE6537A1-D6FC-4f65-9D91-7224C49458BB}"/>
                <c:ext xmlns:c16="http://schemas.microsoft.com/office/drawing/2014/chart" uri="{C3380CC4-5D6E-409C-BE32-E72D297353CC}">
                  <c16:uniqueId val="{0000007B-8879-46FE-8E5D-CA84EEEDBCF4}"/>
                </c:ext>
              </c:extLst>
            </c:dLbl>
            <c:dLbl>
              <c:idx val="124"/>
              <c:delete val="1"/>
              <c:extLst>
                <c:ext xmlns:c15="http://schemas.microsoft.com/office/drawing/2012/chart" uri="{CE6537A1-D6FC-4f65-9D91-7224C49458BB}"/>
                <c:ext xmlns:c16="http://schemas.microsoft.com/office/drawing/2014/chart" uri="{C3380CC4-5D6E-409C-BE32-E72D297353CC}">
                  <c16:uniqueId val="{0000007C-8879-46FE-8E5D-CA84EEEDBCF4}"/>
                </c:ext>
              </c:extLst>
            </c:dLbl>
            <c:dLbl>
              <c:idx val="125"/>
              <c:delete val="1"/>
              <c:extLst>
                <c:ext xmlns:c15="http://schemas.microsoft.com/office/drawing/2012/chart" uri="{CE6537A1-D6FC-4f65-9D91-7224C49458BB}"/>
                <c:ext xmlns:c16="http://schemas.microsoft.com/office/drawing/2014/chart" uri="{C3380CC4-5D6E-409C-BE32-E72D297353CC}">
                  <c16:uniqueId val="{0000007D-8879-46FE-8E5D-CA84EEEDBCF4}"/>
                </c:ext>
              </c:extLst>
            </c:dLbl>
            <c:dLbl>
              <c:idx val="126"/>
              <c:delete val="1"/>
              <c:extLst>
                <c:ext xmlns:c15="http://schemas.microsoft.com/office/drawing/2012/chart" uri="{CE6537A1-D6FC-4f65-9D91-7224C49458BB}"/>
                <c:ext xmlns:c16="http://schemas.microsoft.com/office/drawing/2014/chart" uri="{C3380CC4-5D6E-409C-BE32-E72D297353CC}">
                  <c16:uniqueId val="{0000007E-8879-46FE-8E5D-CA84EEEDBCF4}"/>
                </c:ext>
              </c:extLst>
            </c:dLbl>
            <c:dLbl>
              <c:idx val="127"/>
              <c:delete val="1"/>
              <c:extLst>
                <c:ext xmlns:c15="http://schemas.microsoft.com/office/drawing/2012/chart" uri="{CE6537A1-D6FC-4f65-9D91-7224C49458BB}"/>
                <c:ext xmlns:c16="http://schemas.microsoft.com/office/drawing/2014/chart" uri="{C3380CC4-5D6E-409C-BE32-E72D297353CC}">
                  <c16:uniqueId val="{0000007F-8879-46FE-8E5D-CA84EEEDBCF4}"/>
                </c:ext>
              </c:extLst>
            </c:dLbl>
            <c:dLbl>
              <c:idx val="128"/>
              <c:delete val="1"/>
              <c:extLst>
                <c:ext xmlns:c15="http://schemas.microsoft.com/office/drawing/2012/chart" uri="{CE6537A1-D6FC-4f65-9D91-7224C49458BB}"/>
                <c:ext xmlns:c16="http://schemas.microsoft.com/office/drawing/2014/chart" uri="{C3380CC4-5D6E-409C-BE32-E72D297353CC}">
                  <c16:uniqueId val="{00000080-8879-46FE-8E5D-CA84EEEDBCF4}"/>
                </c:ext>
              </c:extLst>
            </c:dLbl>
            <c:dLbl>
              <c:idx val="129"/>
              <c:delete val="1"/>
              <c:extLst>
                <c:ext xmlns:c15="http://schemas.microsoft.com/office/drawing/2012/chart" uri="{CE6537A1-D6FC-4f65-9D91-7224C49458BB}"/>
                <c:ext xmlns:c16="http://schemas.microsoft.com/office/drawing/2014/chart" uri="{C3380CC4-5D6E-409C-BE32-E72D297353CC}">
                  <c16:uniqueId val="{00000081-8879-46FE-8E5D-CA84EEEDBCF4}"/>
                </c:ext>
              </c:extLst>
            </c:dLbl>
            <c:dLbl>
              <c:idx val="130"/>
              <c:delete val="1"/>
              <c:extLst>
                <c:ext xmlns:c15="http://schemas.microsoft.com/office/drawing/2012/chart" uri="{CE6537A1-D6FC-4f65-9D91-7224C49458BB}"/>
                <c:ext xmlns:c16="http://schemas.microsoft.com/office/drawing/2014/chart" uri="{C3380CC4-5D6E-409C-BE32-E72D297353CC}">
                  <c16:uniqueId val="{00000082-8879-46FE-8E5D-CA84EEEDBCF4}"/>
                </c:ext>
              </c:extLst>
            </c:dLbl>
            <c:dLbl>
              <c:idx val="131"/>
              <c:delete val="1"/>
              <c:extLst>
                <c:ext xmlns:c15="http://schemas.microsoft.com/office/drawing/2012/chart" uri="{CE6537A1-D6FC-4f65-9D91-7224C49458BB}"/>
                <c:ext xmlns:c16="http://schemas.microsoft.com/office/drawing/2014/chart" uri="{C3380CC4-5D6E-409C-BE32-E72D297353CC}">
                  <c16:uniqueId val="{00000083-8879-46FE-8E5D-CA84EEEDBCF4}"/>
                </c:ext>
              </c:extLst>
            </c:dLbl>
            <c:dLbl>
              <c:idx val="132"/>
              <c:delete val="1"/>
              <c:extLst>
                <c:ext xmlns:c15="http://schemas.microsoft.com/office/drawing/2012/chart" uri="{CE6537A1-D6FC-4f65-9D91-7224C49458BB}"/>
                <c:ext xmlns:c16="http://schemas.microsoft.com/office/drawing/2014/chart" uri="{C3380CC4-5D6E-409C-BE32-E72D297353CC}">
                  <c16:uniqueId val="{00000084-8879-46FE-8E5D-CA84EEEDBCF4}"/>
                </c:ext>
              </c:extLst>
            </c:dLbl>
            <c:dLbl>
              <c:idx val="133"/>
              <c:delete val="1"/>
              <c:extLst>
                <c:ext xmlns:c15="http://schemas.microsoft.com/office/drawing/2012/chart" uri="{CE6537A1-D6FC-4f65-9D91-7224C49458BB}"/>
                <c:ext xmlns:c16="http://schemas.microsoft.com/office/drawing/2014/chart" uri="{C3380CC4-5D6E-409C-BE32-E72D297353CC}">
                  <c16:uniqueId val="{00000085-8879-46FE-8E5D-CA84EEEDBCF4}"/>
                </c:ext>
              </c:extLst>
            </c:dLbl>
            <c:dLbl>
              <c:idx val="134"/>
              <c:delete val="1"/>
              <c:extLst>
                <c:ext xmlns:c15="http://schemas.microsoft.com/office/drawing/2012/chart" uri="{CE6537A1-D6FC-4f65-9D91-7224C49458BB}"/>
                <c:ext xmlns:c16="http://schemas.microsoft.com/office/drawing/2014/chart" uri="{C3380CC4-5D6E-409C-BE32-E72D297353CC}">
                  <c16:uniqueId val="{00000086-8879-46FE-8E5D-CA84EEEDBCF4}"/>
                </c:ext>
              </c:extLst>
            </c:dLbl>
            <c:dLbl>
              <c:idx val="135"/>
              <c:delete val="1"/>
              <c:extLst>
                <c:ext xmlns:c15="http://schemas.microsoft.com/office/drawing/2012/chart" uri="{CE6537A1-D6FC-4f65-9D91-7224C49458BB}"/>
                <c:ext xmlns:c16="http://schemas.microsoft.com/office/drawing/2014/chart" uri="{C3380CC4-5D6E-409C-BE32-E72D297353CC}">
                  <c16:uniqueId val="{00000087-8879-46FE-8E5D-CA84EEEDBCF4}"/>
                </c:ext>
              </c:extLst>
            </c:dLbl>
            <c:dLbl>
              <c:idx val="136"/>
              <c:delete val="1"/>
              <c:extLst>
                <c:ext xmlns:c15="http://schemas.microsoft.com/office/drawing/2012/chart" uri="{CE6537A1-D6FC-4f65-9D91-7224C49458BB}"/>
                <c:ext xmlns:c16="http://schemas.microsoft.com/office/drawing/2014/chart" uri="{C3380CC4-5D6E-409C-BE32-E72D297353CC}">
                  <c16:uniqueId val="{00000088-8879-46FE-8E5D-CA84EEEDBCF4}"/>
                </c:ext>
              </c:extLst>
            </c:dLbl>
            <c:dLbl>
              <c:idx val="137"/>
              <c:delete val="1"/>
              <c:extLst>
                <c:ext xmlns:c15="http://schemas.microsoft.com/office/drawing/2012/chart" uri="{CE6537A1-D6FC-4f65-9D91-7224C49458BB}"/>
                <c:ext xmlns:c16="http://schemas.microsoft.com/office/drawing/2014/chart" uri="{C3380CC4-5D6E-409C-BE32-E72D297353CC}">
                  <c16:uniqueId val="{00000089-8879-46FE-8E5D-CA84EEEDBCF4}"/>
                </c:ext>
              </c:extLst>
            </c:dLbl>
            <c:dLbl>
              <c:idx val="138"/>
              <c:delete val="1"/>
              <c:extLst>
                <c:ext xmlns:c15="http://schemas.microsoft.com/office/drawing/2012/chart" uri="{CE6537A1-D6FC-4f65-9D91-7224C49458BB}"/>
                <c:ext xmlns:c16="http://schemas.microsoft.com/office/drawing/2014/chart" uri="{C3380CC4-5D6E-409C-BE32-E72D297353CC}">
                  <c16:uniqueId val="{0000008A-8879-46FE-8E5D-CA84EEEDBCF4}"/>
                </c:ext>
              </c:extLst>
            </c:dLbl>
            <c:dLbl>
              <c:idx val="139"/>
              <c:delete val="1"/>
              <c:extLst>
                <c:ext xmlns:c15="http://schemas.microsoft.com/office/drawing/2012/chart" uri="{CE6537A1-D6FC-4f65-9D91-7224C49458BB}"/>
                <c:ext xmlns:c16="http://schemas.microsoft.com/office/drawing/2014/chart" uri="{C3380CC4-5D6E-409C-BE32-E72D297353CC}">
                  <c16:uniqueId val="{0000008B-8879-46FE-8E5D-CA84EEEDBCF4}"/>
                </c:ext>
              </c:extLst>
            </c:dLbl>
            <c:dLbl>
              <c:idx val="140"/>
              <c:delete val="1"/>
              <c:extLst>
                <c:ext xmlns:c15="http://schemas.microsoft.com/office/drawing/2012/chart" uri="{CE6537A1-D6FC-4f65-9D91-7224C49458BB}">
                  <c15:layout>
                    <c:manualLayout>
                      <c:w val="0.25791666666666663"/>
                      <c:h val="0.11953157736330269"/>
                    </c:manualLayout>
                  </c15:layout>
                </c:ext>
                <c:ext xmlns:c16="http://schemas.microsoft.com/office/drawing/2014/chart" uri="{C3380CC4-5D6E-409C-BE32-E72D297353CC}">
                  <c16:uniqueId val="{00000001-919D-40E3-BE3C-3E3853AC2115}"/>
                </c:ext>
              </c:extLst>
            </c:dLbl>
            <c:dLbl>
              <c:idx val="141"/>
              <c:delete val="1"/>
              <c:extLst>
                <c:ext xmlns:c15="http://schemas.microsoft.com/office/drawing/2012/chart" uri="{CE6537A1-D6FC-4f65-9D91-7224C49458BB}">
                  <c15:layout>
                    <c:manualLayout>
                      <c:w val="0.24645833333333333"/>
                      <c:h val="0.14686196983573171"/>
                    </c:manualLayout>
                  </c15:layout>
                </c:ext>
                <c:ext xmlns:c16="http://schemas.microsoft.com/office/drawing/2014/chart" uri="{C3380CC4-5D6E-409C-BE32-E72D297353CC}">
                  <c16:uniqueId val="{00000001-34F6-4534-B453-88593F1C798C}"/>
                </c:ext>
              </c:extLst>
            </c:dLbl>
            <c:dLbl>
              <c:idx val="142"/>
              <c:delete val="1"/>
              <c:extLst>
                <c:ext xmlns:c15="http://schemas.microsoft.com/office/drawing/2012/chart" uri="{CE6537A1-D6FC-4f65-9D91-7224C49458BB}">
                  <c15:layout>
                    <c:manualLayout>
                      <c:w val="0.26353677621283256"/>
                      <c:h val="0.14295762805395615"/>
                    </c:manualLayout>
                  </c15:layout>
                </c:ext>
                <c:ext xmlns:c16="http://schemas.microsoft.com/office/drawing/2014/chart" uri="{C3380CC4-5D6E-409C-BE32-E72D297353CC}">
                  <c16:uniqueId val="{00000000-F345-4331-911F-299118C32127}"/>
                </c:ext>
              </c:extLst>
            </c:dLbl>
            <c:dLbl>
              <c:idx val="143"/>
              <c:delete val="1"/>
              <c:extLst>
                <c:ext xmlns:c15="http://schemas.microsoft.com/office/drawing/2012/chart" uri="{CE6537A1-D6FC-4f65-9D91-7224C49458BB}"/>
                <c:ext xmlns:c16="http://schemas.microsoft.com/office/drawing/2014/chart" uri="{C3380CC4-5D6E-409C-BE32-E72D297353CC}">
                  <c16:uniqueId val="{00000001-DA58-4AEE-B777-D4196D850320}"/>
                </c:ext>
              </c:extLst>
            </c:dLbl>
            <c:dLbl>
              <c:idx val="144"/>
              <c:layout>
                <c:manualLayout>
                  <c:x val="-0.16568950648539096"/>
                  <c:y val="3.9043417817755777E-2"/>
                </c:manualLayout>
              </c:layout>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1"/>
              <c:showSerName val="1"/>
              <c:showPercent val="0"/>
              <c:showBubbleSize val="0"/>
              <c:extLst>
                <c:ext xmlns:c15="http://schemas.microsoft.com/office/drawing/2012/chart" uri="{CE6537A1-D6FC-4f65-9D91-7224C49458BB}">
                  <c15:layout>
                    <c:manualLayout>
                      <c:w val="0.24601745709792838"/>
                      <c:h val="0.1546706533992829"/>
                    </c:manualLayout>
                  </c15:layout>
                </c:ext>
                <c:ext xmlns:c16="http://schemas.microsoft.com/office/drawing/2014/chart" uri="{C3380CC4-5D6E-409C-BE32-E72D297353CC}">
                  <c16:uniqueId val="{00000000-DA58-4AEE-B777-D4196D850320}"/>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da-DK"/>
              </a:p>
            </c:txPr>
            <c:showLegendKey val="0"/>
            <c:showVal val="1"/>
            <c:showCatName val="1"/>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'Global Indicators'!$B$33:$FF$33</c:f>
              <c:numCache>
                <c:formatCode>General</c:formatCode>
                <c:ptCount val="161"/>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pt idx="145">
                  <c:v>2025</c:v>
                </c:pt>
                <c:pt idx="146">
                  <c:v>2026</c:v>
                </c:pt>
                <c:pt idx="147">
                  <c:v>2027</c:v>
                </c:pt>
                <c:pt idx="148">
                  <c:v>2028</c:v>
                </c:pt>
                <c:pt idx="149">
                  <c:v>2029</c:v>
                </c:pt>
                <c:pt idx="150">
                  <c:v>2030</c:v>
                </c:pt>
                <c:pt idx="151">
                  <c:v>2031</c:v>
                </c:pt>
                <c:pt idx="152">
                  <c:v>2032</c:v>
                </c:pt>
                <c:pt idx="153">
                  <c:v>2033</c:v>
                </c:pt>
                <c:pt idx="154">
                  <c:v>2034</c:v>
                </c:pt>
                <c:pt idx="155">
                  <c:v>2035</c:v>
                </c:pt>
                <c:pt idx="156">
                  <c:v>2036</c:v>
                </c:pt>
                <c:pt idx="157">
                  <c:v>2037</c:v>
                </c:pt>
                <c:pt idx="158">
                  <c:v>2038</c:v>
                </c:pt>
                <c:pt idx="159">
                  <c:v>2039</c:v>
                </c:pt>
                <c:pt idx="160">
                  <c:v>2040</c:v>
                </c:pt>
              </c:numCache>
            </c:numRef>
          </c:cat>
          <c:val>
            <c:numRef>
              <c:f>'Global Indicators'!$B$34:$FF$34</c:f>
              <c:numCache>
                <c:formatCode>0.00</c:formatCode>
                <c:ptCount val="161"/>
                <c:pt idx="0">
                  <c:v>5.0000000000000072E-2</c:v>
                </c:pt>
                <c:pt idx="1">
                  <c:v>0.13000000000000009</c:v>
                </c:pt>
                <c:pt idx="2">
                  <c:v>7.000000000000009E-2</c:v>
                </c:pt>
                <c:pt idx="3">
                  <c:v>4.0000000000000091E-2</c:v>
                </c:pt>
                <c:pt idx="4">
                  <c:v>-6.9999999999999896E-2</c:v>
                </c:pt>
                <c:pt idx="5">
                  <c:v>-5.9999999999999942E-2</c:v>
                </c:pt>
                <c:pt idx="6">
                  <c:v>-4.9999999999999933E-2</c:v>
                </c:pt>
                <c:pt idx="7">
                  <c:v>-0.10999999999999993</c:v>
                </c:pt>
                <c:pt idx="8">
                  <c:v>0.13000000000000009</c:v>
                </c:pt>
                <c:pt idx="9">
                  <c:v>0.18000000000000008</c:v>
                </c:pt>
                <c:pt idx="10">
                  <c:v>-0.10999999999999993</c:v>
                </c:pt>
                <c:pt idx="11">
                  <c:v>0</c:v>
                </c:pt>
                <c:pt idx="12">
                  <c:v>-2.9999999999999916E-2</c:v>
                </c:pt>
                <c:pt idx="13">
                  <c:v>-9.9999999999999922E-2</c:v>
                </c:pt>
                <c:pt idx="14">
                  <c:v>-9.9999999999999922E-2</c:v>
                </c:pt>
                <c:pt idx="15">
                  <c:v>1.0000000000000092E-2</c:v>
                </c:pt>
                <c:pt idx="16">
                  <c:v>0.12000000000000008</c:v>
                </c:pt>
                <c:pt idx="17">
                  <c:v>0.13000000000000009</c:v>
                </c:pt>
                <c:pt idx="18">
                  <c:v>-2.9999999999999916E-2</c:v>
                </c:pt>
                <c:pt idx="19">
                  <c:v>7.000000000000009E-2</c:v>
                </c:pt>
                <c:pt idx="20">
                  <c:v>0.1700000000000001</c:v>
                </c:pt>
                <c:pt idx="21">
                  <c:v>0.11000000000000008</c:v>
                </c:pt>
                <c:pt idx="22">
                  <c:v>0</c:v>
                </c:pt>
                <c:pt idx="23">
                  <c:v>-0.1399999999999999</c:v>
                </c:pt>
                <c:pt idx="24">
                  <c:v>-0.20999999999999991</c:v>
                </c:pt>
                <c:pt idx="25">
                  <c:v>-2.9999999999999916E-2</c:v>
                </c:pt>
                <c:pt idx="26">
                  <c:v>6.0000000000000081E-2</c:v>
                </c:pt>
                <c:pt idx="27">
                  <c:v>-0.11999999999999994</c:v>
                </c:pt>
                <c:pt idx="28">
                  <c:v>-0.1999999999999999</c:v>
                </c:pt>
                <c:pt idx="29">
                  <c:v>-0.1999999999999999</c:v>
                </c:pt>
                <c:pt idx="30">
                  <c:v>-0.14999999999999991</c:v>
                </c:pt>
                <c:pt idx="31">
                  <c:v>-0.17999999999999994</c:v>
                </c:pt>
                <c:pt idx="32">
                  <c:v>-0.10999999999999993</c:v>
                </c:pt>
                <c:pt idx="33">
                  <c:v>-9.9999999999999922E-2</c:v>
                </c:pt>
                <c:pt idx="34">
                  <c:v>8.0000000000000071E-2</c:v>
                </c:pt>
                <c:pt idx="35">
                  <c:v>0.13000000000000009</c:v>
                </c:pt>
                <c:pt idx="36">
                  <c:v>-7.9999999999999905E-2</c:v>
                </c:pt>
                <c:pt idx="37">
                  <c:v>-0.20999999999999991</c:v>
                </c:pt>
                <c:pt idx="38">
                  <c:v>-8.9999999999999913E-2</c:v>
                </c:pt>
                <c:pt idx="39">
                  <c:v>-9.9999999999999256E-3</c:v>
                </c:pt>
                <c:pt idx="40">
                  <c:v>-9.9999999999999256E-3</c:v>
                </c:pt>
                <c:pt idx="41">
                  <c:v>5.0000000000000072E-2</c:v>
                </c:pt>
                <c:pt idx="42">
                  <c:v>-1.9999999999999907E-2</c:v>
                </c:pt>
                <c:pt idx="43">
                  <c:v>-2.9999999999999916E-2</c:v>
                </c:pt>
                <c:pt idx="44">
                  <c:v>-9.9999999999999256E-3</c:v>
                </c:pt>
                <c:pt idx="45">
                  <c:v>1.0000000000000092E-2</c:v>
                </c:pt>
                <c:pt idx="46">
                  <c:v>0.15000000000000008</c:v>
                </c:pt>
                <c:pt idx="47">
                  <c:v>5.0000000000000072E-2</c:v>
                </c:pt>
                <c:pt idx="48">
                  <c:v>6.0000000000000081E-2</c:v>
                </c:pt>
                <c:pt idx="49">
                  <c:v>-9.9999999999999922E-2</c:v>
                </c:pt>
                <c:pt idx="50">
                  <c:v>0.11000000000000008</c:v>
                </c:pt>
                <c:pt idx="51">
                  <c:v>0.1700000000000001</c:v>
                </c:pt>
                <c:pt idx="52">
                  <c:v>9.000000000000008E-2</c:v>
                </c:pt>
                <c:pt idx="53">
                  <c:v>-1.9999999999999907E-2</c:v>
                </c:pt>
                <c:pt idx="54">
                  <c:v>0.12000000000000008</c:v>
                </c:pt>
                <c:pt idx="55">
                  <c:v>7.000000000000009E-2</c:v>
                </c:pt>
                <c:pt idx="56">
                  <c:v>0.11000000000000008</c:v>
                </c:pt>
                <c:pt idx="57">
                  <c:v>0.21000000000000008</c:v>
                </c:pt>
                <c:pt idx="58">
                  <c:v>0.22000000000000008</c:v>
                </c:pt>
                <c:pt idx="59">
                  <c:v>0.24000000000000007</c:v>
                </c:pt>
                <c:pt idx="60">
                  <c:v>0.37000000000000011</c:v>
                </c:pt>
                <c:pt idx="61">
                  <c:v>0.45000000000000007</c:v>
                </c:pt>
                <c:pt idx="62">
                  <c:v>0.31000000000000005</c:v>
                </c:pt>
                <c:pt idx="63">
                  <c:v>0.29000000000000009</c:v>
                </c:pt>
                <c:pt idx="64">
                  <c:v>0.46000000000000008</c:v>
                </c:pt>
                <c:pt idx="65">
                  <c:v>0.37000000000000011</c:v>
                </c:pt>
                <c:pt idx="66">
                  <c:v>0.18000000000000008</c:v>
                </c:pt>
                <c:pt idx="67">
                  <c:v>0.22000000000000008</c:v>
                </c:pt>
                <c:pt idx="68">
                  <c:v>0.15000000000000008</c:v>
                </c:pt>
                <c:pt idx="69">
                  <c:v>0.16000000000000009</c:v>
                </c:pt>
                <c:pt idx="70">
                  <c:v>9.000000000000008E-2</c:v>
                </c:pt>
                <c:pt idx="71">
                  <c:v>0.19000000000000009</c:v>
                </c:pt>
                <c:pt idx="72">
                  <c:v>0.27000000000000007</c:v>
                </c:pt>
                <c:pt idx="73">
                  <c:v>0.32000000000000006</c:v>
                </c:pt>
                <c:pt idx="74">
                  <c:v>0.13000000000000009</c:v>
                </c:pt>
                <c:pt idx="75">
                  <c:v>0.10000000000000009</c:v>
                </c:pt>
                <c:pt idx="76">
                  <c:v>6.0000000000000081E-2</c:v>
                </c:pt>
                <c:pt idx="77">
                  <c:v>0.28000000000000008</c:v>
                </c:pt>
                <c:pt idx="78">
                  <c:v>0.31000000000000005</c:v>
                </c:pt>
                <c:pt idx="79">
                  <c:v>0.3000000000000001</c:v>
                </c:pt>
                <c:pt idx="80">
                  <c:v>0.23000000000000009</c:v>
                </c:pt>
                <c:pt idx="81">
                  <c:v>0.3000000000000001</c:v>
                </c:pt>
                <c:pt idx="82">
                  <c:v>0.28000000000000008</c:v>
                </c:pt>
                <c:pt idx="83">
                  <c:v>0.29000000000000009</c:v>
                </c:pt>
                <c:pt idx="84">
                  <c:v>6.0000000000000081E-2</c:v>
                </c:pt>
                <c:pt idx="85">
                  <c:v>0.15000000000000008</c:v>
                </c:pt>
                <c:pt idx="86">
                  <c:v>0.19000000000000009</c:v>
                </c:pt>
                <c:pt idx="87">
                  <c:v>0.23000000000000009</c:v>
                </c:pt>
                <c:pt idx="88">
                  <c:v>0.1700000000000001</c:v>
                </c:pt>
                <c:pt idx="89">
                  <c:v>0.32000000000000006</c:v>
                </c:pt>
                <c:pt idx="90">
                  <c:v>0.28000000000000008</c:v>
                </c:pt>
                <c:pt idx="91">
                  <c:v>0.16000000000000009</c:v>
                </c:pt>
                <c:pt idx="92">
                  <c:v>0.28000000000000008</c:v>
                </c:pt>
                <c:pt idx="93">
                  <c:v>0.4200000000000001</c:v>
                </c:pt>
                <c:pt idx="94">
                  <c:v>0.1700000000000001</c:v>
                </c:pt>
                <c:pt idx="95">
                  <c:v>0.23000000000000009</c:v>
                </c:pt>
                <c:pt idx="96">
                  <c:v>0.1700000000000001</c:v>
                </c:pt>
                <c:pt idx="97">
                  <c:v>0.43000000000000005</c:v>
                </c:pt>
                <c:pt idx="98">
                  <c:v>0.33000000000000007</c:v>
                </c:pt>
                <c:pt idx="99">
                  <c:v>0.4200000000000001</c:v>
                </c:pt>
                <c:pt idx="100">
                  <c:v>0.53</c:v>
                </c:pt>
                <c:pt idx="101">
                  <c:v>0.57000000000000006</c:v>
                </c:pt>
                <c:pt idx="102">
                  <c:v>0.39000000000000012</c:v>
                </c:pt>
                <c:pt idx="103">
                  <c:v>0.57000000000000006</c:v>
                </c:pt>
                <c:pt idx="104">
                  <c:v>0.41000000000000009</c:v>
                </c:pt>
                <c:pt idx="105">
                  <c:v>0.38000000000000012</c:v>
                </c:pt>
                <c:pt idx="106">
                  <c:v>0.45000000000000007</c:v>
                </c:pt>
                <c:pt idx="107">
                  <c:v>0.56000000000000005</c:v>
                </c:pt>
                <c:pt idx="108">
                  <c:v>0.62000000000000011</c:v>
                </c:pt>
                <c:pt idx="109">
                  <c:v>0.51</c:v>
                </c:pt>
                <c:pt idx="110">
                  <c:v>0.67000000000000015</c:v>
                </c:pt>
                <c:pt idx="111">
                  <c:v>0.64000000000000012</c:v>
                </c:pt>
                <c:pt idx="112">
                  <c:v>0.46000000000000008</c:v>
                </c:pt>
                <c:pt idx="113">
                  <c:v>0.4900000000000001</c:v>
                </c:pt>
                <c:pt idx="114">
                  <c:v>0.55000000000000004</c:v>
                </c:pt>
                <c:pt idx="115">
                  <c:v>0.70000000000000007</c:v>
                </c:pt>
                <c:pt idx="116">
                  <c:v>0.57000000000000006</c:v>
                </c:pt>
                <c:pt idx="117">
                  <c:v>0.71000000000000008</c:v>
                </c:pt>
                <c:pt idx="118">
                  <c:v>0.85000000000000009</c:v>
                </c:pt>
                <c:pt idx="119">
                  <c:v>0.63000000000000012</c:v>
                </c:pt>
                <c:pt idx="120">
                  <c:v>0.63000000000000012</c:v>
                </c:pt>
                <c:pt idx="121">
                  <c:v>0.77000000000000013</c:v>
                </c:pt>
                <c:pt idx="122">
                  <c:v>0.84000000000000008</c:v>
                </c:pt>
                <c:pt idx="123">
                  <c:v>0.85000000000000009</c:v>
                </c:pt>
                <c:pt idx="124">
                  <c:v>0.78000000000000014</c:v>
                </c:pt>
                <c:pt idx="125">
                  <c:v>0.91</c:v>
                </c:pt>
                <c:pt idx="126">
                  <c:v>0.87000000000000011</c:v>
                </c:pt>
                <c:pt idx="127">
                  <c:v>0.87000000000000011</c:v>
                </c:pt>
                <c:pt idx="128">
                  <c:v>0.76000000000000012</c:v>
                </c:pt>
                <c:pt idx="129">
                  <c:v>0.89000000000000012</c:v>
                </c:pt>
                <c:pt idx="130">
                  <c:v>0.95000000000000007</c:v>
                </c:pt>
                <c:pt idx="131">
                  <c:v>0.84000000000000008</c:v>
                </c:pt>
                <c:pt idx="132">
                  <c:v>0.88000000000000012</c:v>
                </c:pt>
                <c:pt idx="133">
                  <c:v>0.90000000000000013</c:v>
                </c:pt>
                <c:pt idx="134">
                  <c:v>0.98000000000000009</c:v>
                </c:pt>
                <c:pt idx="135">
                  <c:v>1.1400000000000001</c:v>
                </c:pt>
                <c:pt idx="136">
                  <c:v>1.25</c:v>
                </c:pt>
                <c:pt idx="137">
                  <c:v>1.1600000000000001</c:v>
                </c:pt>
                <c:pt idx="138">
                  <c:v>1.0900000000000001</c:v>
                </c:pt>
                <c:pt idx="139">
                  <c:v>1.21</c:v>
                </c:pt>
                <c:pt idx="140">
                  <c:v>1.2400000000000002</c:v>
                </c:pt>
                <c:pt idx="141">
                  <c:v>1.0900000000000001</c:v>
                </c:pt>
                <c:pt idx="142">
                  <c:v>1.1200000000000001</c:v>
                </c:pt>
                <c:pt idx="143">
                  <c:v>1.4100000000000001</c:v>
                </c:pt>
                <c:pt idx="144">
                  <c:v>1.5100000000000002</c:v>
                </c:pt>
              </c:numCache>
            </c:numRef>
          </c:val>
          <c:smooth val="1"/>
          <c:extLst>
            <c:ext xmlns:c16="http://schemas.microsoft.com/office/drawing/2014/chart" uri="{C3380CC4-5D6E-409C-BE32-E72D297353CC}">
              <c16:uniqueId val="{000000A1-8879-46FE-8E5D-CA84EEEDBCF4}"/>
            </c:ext>
          </c:extLst>
        </c:ser>
        <c:ser>
          <c:idx val="0"/>
          <c:order val="1"/>
          <c:tx>
            <c:strRef>
              <c:f>'Global Indicators'!$EH$37</c:f>
              <c:strCache>
                <c:ptCount val="1"/>
                <c:pt idx="0">
                  <c:v>20 year average</c:v>
                </c:pt>
              </c:strCache>
            </c:strRef>
          </c:tx>
          <c:spPr>
            <a:ln w="15875" cap="rnd">
              <a:solidFill>
                <a:srgbClr val="FF0000"/>
              </a:solidFill>
              <a:round/>
            </a:ln>
            <a:effectLst/>
          </c:spPr>
          <c:marker>
            <c:symbol val="none"/>
          </c:marker>
          <c:dLbls>
            <c:dLbl>
              <c:idx val="122"/>
              <c:delete val="1"/>
              <c:extLst>
                <c:ext xmlns:c15="http://schemas.microsoft.com/office/drawing/2012/chart" uri="{CE6537A1-D6FC-4f65-9D91-7224C49458BB}"/>
                <c:ext xmlns:c16="http://schemas.microsoft.com/office/drawing/2014/chart" uri="{C3380CC4-5D6E-409C-BE32-E72D297353CC}">
                  <c16:uniqueId val="{00000008-4EF0-495E-A573-8EC16733A17D}"/>
                </c:ext>
              </c:extLst>
            </c:dLbl>
            <c:dLbl>
              <c:idx val="125"/>
              <c:delete val="1"/>
              <c:extLst>
                <c:ext xmlns:c15="http://schemas.microsoft.com/office/drawing/2012/chart" uri="{CE6537A1-D6FC-4f65-9D91-7224C49458BB}"/>
                <c:ext xmlns:c16="http://schemas.microsoft.com/office/drawing/2014/chart" uri="{C3380CC4-5D6E-409C-BE32-E72D297353CC}">
                  <c16:uniqueId val="{00000005-4EF0-495E-A573-8EC16733A17D}"/>
                </c:ext>
              </c:extLst>
            </c:dLbl>
            <c:dLbl>
              <c:idx val="126"/>
              <c:delete val="1"/>
              <c:extLst>
                <c:ext xmlns:c15="http://schemas.microsoft.com/office/drawing/2012/chart" uri="{CE6537A1-D6FC-4f65-9D91-7224C49458BB}"/>
                <c:ext xmlns:c16="http://schemas.microsoft.com/office/drawing/2014/chart" uri="{C3380CC4-5D6E-409C-BE32-E72D297353CC}">
                  <c16:uniqueId val="{00000004-4EF0-495E-A573-8EC16733A17D}"/>
                </c:ext>
              </c:extLst>
            </c:dLbl>
            <c:dLbl>
              <c:idx val="127"/>
              <c:delete val="1"/>
              <c:extLst>
                <c:ext xmlns:c15="http://schemas.microsoft.com/office/drawing/2012/chart" uri="{CE6537A1-D6FC-4f65-9D91-7224C49458BB}"/>
                <c:ext xmlns:c16="http://schemas.microsoft.com/office/drawing/2014/chart" uri="{C3380CC4-5D6E-409C-BE32-E72D297353CC}">
                  <c16:uniqueId val="{00000003-4EF0-495E-A573-8EC16733A17D}"/>
                </c:ext>
              </c:extLst>
            </c:dLbl>
            <c:dLbl>
              <c:idx val="128"/>
              <c:delete val="1"/>
              <c:extLst>
                <c:ext xmlns:c15="http://schemas.microsoft.com/office/drawing/2012/chart" uri="{CE6537A1-D6FC-4f65-9D91-7224C49458BB}"/>
                <c:ext xmlns:c16="http://schemas.microsoft.com/office/drawing/2014/chart" uri="{C3380CC4-5D6E-409C-BE32-E72D297353CC}">
                  <c16:uniqueId val="{00000002-4EF0-495E-A573-8EC16733A17D}"/>
                </c:ext>
              </c:extLst>
            </c:dLbl>
            <c:dLbl>
              <c:idx val="129"/>
              <c:delete val="1"/>
              <c:extLst>
                <c:ext xmlns:c15="http://schemas.microsoft.com/office/drawing/2012/chart" uri="{CE6537A1-D6FC-4f65-9D91-7224C49458BB}"/>
                <c:ext xmlns:c16="http://schemas.microsoft.com/office/drawing/2014/chart" uri="{C3380CC4-5D6E-409C-BE32-E72D297353CC}">
                  <c16:uniqueId val="{00000001-4EF0-495E-A573-8EC16733A17D}"/>
                </c:ext>
              </c:extLst>
            </c:dLbl>
            <c:dLbl>
              <c:idx val="130"/>
              <c:delete val="1"/>
              <c:extLst>
                <c:ext xmlns:c15="http://schemas.microsoft.com/office/drawing/2012/chart" uri="{CE6537A1-D6FC-4f65-9D91-7224C49458BB}"/>
                <c:ext xmlns:c16="http://schemas.microsoft.com/office/drawing/2014/chart" uri="{C3380CC4-5D6E-409C-BE32-E72D297353CC}">
                  <c16:uniqueId val="{00000000-BCBE-47FE-A5C8-AD0F3BFFC411}"/>
                </c:ext>
              </c:extLst>
            </c:dLbl>
            <c:dLbl>
              <c:idx val="131"/>
              <c:delete val="1"/>
              <c:extLst>
                <c:ext xmlns:c15="http://schemas.microsoft.com/office/drawing/2012/chart" uri="{CE6537A1-D6FC-4f65-9D91-7224C49458BB}"/>
                <c:ext xmlns:c16="http://schemas.microsoft.com/office/drawing/2014/chart" uri="{C3380CC4-5D6E-409C-BE32-E72D297353CC}">
                  <c16:uniqueId val="{00000001-BCBE-47FE-A5C8-AD0F3BFFC411}"/>
                </c:ext>
              </c:extLst>
            </c:dLbl>
            <c:dLbl>
              <c:idx val="132"/>
              <c:delete val="1"/>
              <c:extLst>
                <c:ext xmlns:c15="http://schemas.microsoft.com/office/drawing/2012/chart" uri="{CE6537A1-D6FC-4f65-9D91-7224C49458BB}"/>
                <c:ext xmlns:c16="http://schemas.microsoft.com/office/drawing/2014/chart" uri="{C3380CC4-5D6E-409C-BE32-E72D297353CC}">
                  <c16:uniqueId val="{00000002-BCBE-47FE-A5C8-AD0F3BFFC411}"/>
                </c:ext>
              </c:extLst>
            </c:dLbl>
            <c:dLbl>
              <c:idx val="133"/>
              <c:delete val="1"/>
              <c:extLst>
                <c:ext xmlns:c15="http://schemas.microsoft.com/office/drawing/2012/chart" uri="{CE6537A1-D6FC-4f65-9D91-7224C49458BB}"/>
                <c:ext xmlns:c16="http://schemas.microsoft.com/office/drawing/2014/chart" uri="{C3380CC4-5D6E-409C-BE32-E72D297353CC}">
                  <c16:uniqueId val="{00000003-BCBE-47FE-A5C8-AD0F3BFFC411}"/>
                </c:ext>
              </c:extLst>
            </c:dLbl>
            <c:dLbl>
              <c:idx val="134"/>
              <c:delete val="1"/>
              <c:extLst>
                <c:ext xmlns:c15="http://schemas.microsoft.com/office/drawing/2012/chart" uri="{CE6537A1-D6FC-4f65-9D91-7224C49458BB}"/>
                <c:ext xmlns:c16="http://schemas.microsoft.com/office/drawing/2014/chart" uri="{C3380CC4-5D6E-409C-BE32-E72D297353CC}">
                  <c16:uniqueId val="{00000004-BCBE-47FE-A5C8-AD0F3BFFC411}"/>
                </c:ext>
              </c:extLst>
            </c:dLbl>
            <c:dLbl>
              <c:idx val="135"/>
              <c:delete val="1"/>
              <c:extLst>
                <c:ext xmlns:c15="http://schemas.microsoft.com/office/drawing/2012/chart" uri="{CE6537A1-D6FC-4f65-9D91-7224C49458BB}"/>
                <c:ext xmlns:c16="http://schemas.microsoft.com/office/drawing/2014/chart" uri="{C3380CC4-5D6E-409C-BE32-E72D297353CC}">
                  <c16:uniqueId val="{00000005-BCBE-47FE-A5C8-AD0F3BFFC411}"/>
                </c:ext>
              </c:extLst>
            </c:dLbl>
            <c:dLbl>
              <c:idx val="136"/>
              <c:delete val="1"/>
              <c:extLst>
                <c:ext xmlns:c15="http://schemas.microsoft.com/office/drawing/2012/chart" uri="{CE6537A1-D6FC-4f65-9D91-7224C49458BB}"/>
                <c:ext xmlns:c16="http://schemas.microsoft.com/office/drawing/2014/chart" uri="{C3380CC4-5D6E-409C-BE32-E72D297353CC}">
                  <c16:uniqueId val="{00000006-BCBE-47FE-A5C8-AD0F3BFFC411}"/>
                </c:ext>
              </c:extLst>
            </c:dLbl>
            <c:dLbl>
              <c:idx val="137"/>
              <c:delete val="1"/>
              <c:extLst>
                <c:ext xmlns:c15="http://schemas.microsoft.com/office/drawing/2012/chart" uri="{CE6537A1-D6FC-4f65-9D91-7224C49458BB}"/>
                <c:ext xmlns:c16="http://schemas.microsoft.com/office/drawing/2014/chart" uri="{C3380CC4-5D6E-409C-BE32-E72D297353CC}">
                  <c16:uniqueId val="{00000007-BCBE-47FE-A5C8-AD0F3BFFC411}"/>
                </c:ext>
              </c:extLst>
            </c:dLbl>
            <c:dLbl>
              <c:idx val="138"/>
              <c:delete val="1"/>
              <c:extLst>
                <c:ext xmlns:c15="http://schemas.microsoft.com/office/drawing/2012/chart" uri="{CE6537A1-D6FC-4f65-9D91-7224C49458BB}"/>
                <c:ext xmlns:c16="http://schemas.microsoft.com/office/drawing/2014/chart" uri="{C3380CC4-5D6E-409C-BE32-E72D297353CC}">
                  <c16:uniqueId val="{00000008-BCBE-47FE-A5C8-AD0F3BFFC411}"/>
                </c:ext>
              </c:extLst>
            </c:dLbl>
            <c:dLbl>
              <c:idx val="139"/>
              <c:delete val="1"/>
              <c:extLst>
                <c:ext xmlns:c15="http://schemas.microsoft.com/office/drawing/2012/chart" uri="{CE6537A1-D6FC-4f65-9D91-7224C49458BB}">
                  <c15:layout>
                    <c:manualLayout>
                      <c:w val="0.22382299868766403"/>
                      <c:h val="0.10701800823846859"/>
                    </c:manualLayout>
                  </c15:layout>
                </c:ext>
                <c:ext xmlns:c16="http://schemas.microsoft.com/office/drawing/2014/chart" uri="{C3380CC4-5D6E-409C-BE32-E72D297353CC}">
                  <c16:uniqueId val="{00000009-BCBE-47FE-A5C8-AD0F3BFFC411}"/>
                </c:ext>
              </c:extLst>
            </c:dLbl>
            <c:dLbl>
              <c:idx val="140"/>
              <c:delete val="1"/>
              <c:extLst>
                <c:ext xmlns:c15="http://schemas.microsoft.com/office/drawing/2012/chart" uri="{CE6537A1-D6FC-4f65-9D91-7224C49458BB}">
                  <c15:layout>
                    <c:manualLayout>
                      <c:w val="0.14338533464566927"/>
                      <c:h val="0.12097618382255963"/>
                    </c:manualLayout>
                  </c15:layout>
                </c:ext>
                <c:ext xmlns:c16="http://schemas.microsoft.com/office/drawing/2014/chart" uri="{C3380CC4-5D6E-409C-BE32-E72D297353CC}">
                  <c16:uniqueId val="{00000002-919D-40E3-BE3C-3E3853AC2115}"/>
                </c:ext>
              </c:extLst>
            </c:dLbl>
            <c:dLbl>
              <c:idx val="141"/>
              <c:delete val="1"/>
              <c:extLst>
                <c:ext xmlns:c15="http://schemas.microsoft.com/office/drawing/2012/chart" uri="{CE6537A1-D6FC-4f65-9D91-7224C49458BB}">
                  <c15:layout>
                    <c:manualLayout>
                      <c:w val="0.15121866797900263"/>
                      <c:h val="0.10145447491368177"/>
                    </c:manualLayout>
                  </c15:layout>
                </c:ext>
                <c:ext xmlns:c16="http://schemas.microsoft.com/office/drawing/2014/chart" uri="{C3380CC4-5D6E-409C-BE32-E72D297353CC}">
                  <c16:uniqueId val="{00000001-05E0-4733-8583-A7BE173773CF}"/>
                </c:ext>
              </c:extLst>
            </c:dLbl>
            <c:dLbl>
              <c:idx val="142"/>
              <c:delete val="1"/>
              <c:extLst>
                <c:ext xmlns:c15="http://schemas.microsoft.com/office/drawing/2012/chart" uri="{CE6537A1-D6FC-4f65-9D91-7224C49458BB}"/>
                <c:ext xmlns:c16="http://schemas.microsoft.com/office/drawing/2014/chart" uri="{C3380CC4-5D6E-409C-BE32-E72D297353CC}">
                  <c16:uniqueId val="{00000001-F345-4331-911F-299118C32127}"/>
                </c:ext>
              </c:extLst>
            </c:dLbl>
            <c:dLbl>
              <c:idx val="143"/>
              <c:delete val="1"/>
              <c:extLst>
                <c:ext xmlns:c15="http://schemas.microsoft.com/office/drawing/2012/chart" uri="{CE6537A1-D6FC-4f65-9D91-7224C49458BB}"/>
                <c:ext xmlns:c16="http://schemas.microsoft.com/office/drawing/2014/chart" uri="{C3380CC4-5D6E-409C-BE32-E72D297353CC}">
                  <c16:uniqueId val="{00000003-DA58-4AEE-B777-D4196D850320}"/>
                </c:ext>
              </c:extLst>
            </c:dLbl>
            <c:dLbl>
              <c:idx val="144"/>
              <c:layout>
                <c:manualLayout>
                  <c:x val="-3.5654703927236152E-2"/>
                  <c:y val="0.16398235483457427"/>
                </c:manualLayout>
              </c:layout>
              <c:spPr>
                <a:noFill/>
                <a:ln>
                  <a:noFill/>
                </a:ln>
                <a:effectLst/>
              </c:spPr>
              <c:txPr>
                <a:bodyPr rot="0" spcFirstLastPara="1" vertOverflow="ellipsis" vert="horz" wrap="square" anchor="ctr" anchorCtr="0"/>
                <a:lstStyle/>
                <a:p>
                  <a:pPr algn="ctr" rtl="0">
                    <a:defRPr lang="en-US" sz="900" b="1" i="0" u="none" strike="noStrike" kern="1200" baseline="0">
                      <a:solidFill>
                        <a:sysClr val="windowText" lastClr="000000">
                          <a:lumMod val="75000"/>
                          <a:lumOff val="25000"/>
                        </a:sysClr>
                      </a:solidFill>
                      <a:latin typeface="+mn-lt"/>
                      <a:ea typeface="+mn-ea"/>
                      <a:cs typeface="+mn-cs"/>
                    </a:defRPr>
                  </a:pPr>
                  <a:endParaRPr lang="da-DK"/>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58-4AEE-B777-D4196D850320}"/>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'Global Indicators'!$B$36:$FU$36</c:f>
              <c:numCache>
                <c:formatCode>General</c:formatCode>
                <c:ptCount val="176"/>
                <c:pt idx="125" formatCode="0.00">
                  <c:v>1.05</c:v>
                </c:pt>
                <c:pt idx="126" formatCode="0.00">
                  <c:v>1.05</c:v>
                </c:pt>
                <c:pt idx="127" formatCode="0.00">
                  <c:v>1.05</c:v>
                </c:pt>
                <c:pt idx="128" formatCode="0.00">
                  <c:v>1.05</c:v>
                </c:pt>
                <c:pt idx="129" formatCode="0.00">
                  <c:v>1.05</c:v>
                </c:pt>
                <c:pt idx="130" formatCode="0.00">
                  <c:v>1.05</c:v>
                </c:pt>
                <c:pt idx="131" formatCode="0.00">
                  <c:v>1.05</c:v>
                </c:pt>
                <c:pt idx="132" formatCode="0.00">
                  <c:v>1.05</c:v>
                </c:pt>
                <c:pt idx="133" formatCode="0.00">
                  <c:v>1.05</c:v>
                </c:pt>
                <c:pt idx="134" formatCode="0.00">
                  <c:v>1.05</c:v>
                </c:pt>
                <c:pt idx="135" formatCode="0.00">
                  <c:v>1.05</c:v>
                </c:pt>
                <c:pt idx="136" formatCode="0.00">
                  <c:v>1.05</c:v>
                </c:pt>
                <c:pt idx="137" formatCode="0.00">
                  <c:v>1.05</c:v>
                </c:pt>
                <c:pt idx="138" formatCode="0.00">
                  <c:v>1.05</c:v>
                </c:pt>
                <c:pt idx="139" formatCode="0.00">
                  <c:v>1.05</c:v>
                </c:pt>
                <c:pt idx="140" formatCode="0.00">
                  <c:v>1.05</c:v>
                </c:pt>
                <c:pt idx="141" formatCode="0.00">
                  <c:v>1.05</c:v>
                </c:pt>
                <c:pt idx="142" formatCode="0.00">
                  <c:v>1.05</c:v>
                </c:pt>
                <c:pt idx="143" formatCode="0.00">
                  <c:v>1.05</c:v>
                </c:pt>
                <c:pt idx="144" formatCode="0.00">
                  <c:v>1.05</c:v>
                </c:pt>
              </c:numCache>
            </c:numRef>
          </c:val>
          <c:smooth val="0"/>
          <c:extLst>
            <c:ext xmlns:c16="http://schemas.microsoft.com/office/drawing/2014/chart" uri="{C3380CC4-5D6E-409C-BE32-E72D297353CC}">
              <c16:uniqueId val="{0000013D-8879-46FE-8E5D-CA84EEEDBCF4}"/>
            </c:ext>
          </c:extLst>
        </c:ser>
        <c:ser>
          <c:idx val="2"/>
          <c:order val="2"/>
          <c:tx>
            <c:strRef>
              <c:f>'Global Indicators'!$A$35</c:f>
              <c:strCache>
                <c:ptCount val="1"/>
                <c:pt idx="0">
                  <c:v>Baseline 1880-1937</c:v>
                </c:pt>
              </c:strCache>
            </c:strRef>
          </c:tx>
          <c:spPr>
            <a:ln w="95250" cap="rnd">
              <a:solidFill>
                <a:schemeClr val="accent2">
                  <a:alpha val="4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BCBE-47FE-A5C8-AD0F3BFFC411}"/>
                </c:ext>
              </c:extLst>
            </c:dLbl>
            <c:dLbl>
              <c:idx val="1"/>
              <c:delete val="1"/>
              <c:extLst>
                <c:ext xmlns:c15="http://schemas.microsoft.com/office/drawing/2012/chart" uri="{CE6537A1-D6FC-4f65-9D91-7224C49458BB}"/>
                <c:ext xmlns:c16="http://schemas.microsoft.com/office/drawing/2014/chart" uri="{C3380CC4-5D6E-409C-BE32-E72D297353CC}">
                  <c16:uniqueId val="{0000000B-BCBE-47FE-A5C8-AD0F3BFFC411}"/>
                </c:ext>
              </c:extLst>
            </c:dLbl>
            <c:dLbl>
              <c:idx val="2"/>
              <c:delete val="1"/>
              <c:extLst>
                <c:ext xmlns:c15="http://schemas.microsoft.com/office/drawing/2012/chart" uri="{CE6537A1-D6FC-4f65-9D91-7224C49458BB}"/>
                <c:ext xmlns:c16="http://schemas.microsoft.com/office/drawing/2014/chart" uri="{C3380CC4-5D6E-409C-BE32-E72D297353CC}">
                  <c16:uniqueId val="{0000000C-BCBE-47FE-A5C8-AD0F3BFFC411}"/>
                </c:ext>
              </c:extLst>
            </c:dLbl>
            <c:dLbl>
              <c:idx val="3"/>
              <c:delete val="1"/>
              <c:extLst>
                <c:ext xmlns:c15="http://schemas.microsoft.com/office/drawing/2012/chart" uri="{CE6537A1-D6FC-4f65-9D91-7224C49458BB}"/>
                <c:ext xmlns:c16="http://schemas.microsoft.com/office/drawing/2014/chart" uri="{C3380CC4-5D6E-409C-BE32-E72D297353CC}">
                  <c16:uniqueId val="{0000000D-BCBE-47FE-A5C8-AD0F3BFFC411}"/>
                </c:ext>
              </c:extLst>
            </c:dLbl>
            <c:dLbl>
              <c:idx val="4"/>
              <c:delete val="1"/>
              <c:extLst>
                <c:ext xmlns:c15="http://schemas.microsoft.com/office/drawing/2012/chart" uri="{CE6537A1-D6FC-4f65-9D91-7224C49458BB}"/>
                <c:ext xmlns:c16="http://schemas.microsoft.com/office/drawing/2014/chart" uri="{C3380CC4-5D6E-409C-BE32-E72D297353CC}">
                  <c16:uniqueId val="{0000000E-BCBE-47FE-A5C8-AD0F3BFFC411}"/>
                </c:ext>
              </c:extLst>
            </c:dLbl>
            <c:dLbl>
              <c:idx val="5"/>
              <c:delete val="1"/>
              <c:extLst>
                <c:ext xmlns:c15="http://schemas.microsoft.com/office/drawing/2012/chart" uri="{CE6537A1-D6FC-4f65-9D91-7224C49458BB}"/>
                <c:ext xmlns:c16="http://schemas.microsoft.com/office/drawing/2014/chart" uri="{C3380CC4-5D6E-409C-BE32-E72D297353CC}">
                  <c16:uniqueId val="{0000000F-BCBE-47FE-A5C8-AD0F3BFFC411}"/>
                </c:ext>
              </c:extLst>
            </c:dLbl>
            <c:dLbl>
              <c:idx val="6"/>
              <c:delete val="1"/>
              <c:extLst>
                <c:ext xmlns:c15="http://schemas.microsoft.com/office/drawing/2012/chart" uri="{CE6537A1-D6FC-4f65-9D91-7224C49458BB}"/>
                <c:ext xmlns:c16="http://schemas.microsoft.com/office/drawing/2014/chart" uri="{C3380CC4-5D6E-409C-BE32-E72D297353CC}">
                  <c16:uniqueId val="{00000010-BCBE-47FE-A5C8-AD0F3BFFC411}"/>
                </c:ext>
              </c:extLst>
            </c:dLbl>
            <c:dLbl>
              <c:idx val="7"/>
              <c:delete val="1"/>
              <c:extLst>
                <c:ext xmlns:c15="http://schemas.microsoft.com/office/drawing/2012/chart" uri="{CE6537A1-D6FC-4f65-9D91-7224C49458BB}"/>
                <c:ext xmlns:c16="http://schemas.microsoft.com/office/drawing/2014/chart" uri="{C3380CC4-5D6E-409C-BE32-E72D297353CC}">
                  <c16:uniqueId val="{00000011-BCBE-47FE-A5C8-AD0F3BFFC411}"/>
                </c:ext>
              </c:extLst>
            </c:dLbl>
            <c:dLbl>
              <c:idx val="8"/>
              <c:delete val="1"/>
              <c:extLst>
                <c:ext xmlns:c15="http://schemas.microsoft.com/office/drawing/2012/chart" uri="{CE6537A1-D6FC-4f65-9D91-7224C49458BB}"/>
                <c:ext xmlns:c16="http://schemas.microsoft.com/office/drawing/2014/chart" uri="{C3380CC4-5D6E-409C-BE32-E72D297353CC}">
                  <c16:uniqueId val="{00000012-BCBE-47FE-A5C8-AD0F3BFFC411}"/>
                </c:ext>
              </c:extLst>
            </c:dLbl>
            <c:dLbl>
              <c:idx val="9"/>
              <c:delete val="1"/>
              <c:extLst>
                <c:ext xmlns:c15="http://schemas.microsoft.com/office/drawing/2012/chart" uri="{CE6537A1-D6FC-4f65-9D91-7224C49458BB}"/>
                <c:ext xmlns:c16="http://schemas.microsoft.com/office/drawing/2014/chart" uri="{C3380CC4-5D6E-409C-BE32-E72D297353CC}">
                  <c16:uniqueId val="{00000013-BCBE-47FE-A5C8-AD0F3BFFC411}"/>
                </c:ext>
              </c:extLst>
            </c:dLbl>
            <c:dLbl>
              <c:idx val="10"/>
              <c:delete val="1"/>
              <c:extLst>
                <c:ext xmlns:c15="http://schemas.microsoft.com/office/drawing/2012/chart" uri="{CE6537A1-D6FC-4f65-9D91-7224C49458BB}"/>
                <c:ext xmlns:c16="http://schemas.microsoft.com/office/drawing/2014/chart" uri="{C3380CC4-5D6E-409C-BE32-E72D297353CC}">
                  <c16:uniqueId val="{00000014-BCBE-47FE-A5C8-AD0F3BFFC411}"/>
                </c:ext>
              </c:extLst>
            </c:dLbl>
            <c:dLbl>
              <c:idx val="11"/>
              <c:delete val="1"/>
              <c:extLst>
                <c:ext xmlns:c15="http://schemas.microsoft.com/office/drawing/2012/chart" uri="{CE6537A1-D6FC-4f65-9D91-7224C49458BB}"/>
                <c:ext xmlns:c16="http://schemas.microsoft.com/office/drawing/2014/chart" uri="{C3380CC4-5D6E-409C-BE32-E72D297353CC}">
                  <c16:uniqueId val="{00000015-BCBE-47FE-A5C8-AD0F3BFFC411}"/>
                </c:ext>
              </c:extLst>
            </c:dLbl>
            <c:dLbl>
              <c:idx val="12"/>
              <c:delete val="1"/>
              <c:extLst>
                <c:ext xmlns:c15="http://schemas.microsoft.com/office/drawing/2012/chart" uri="{CE6537A1-D6FC-4f65-9D91-7224C49458BB}"/>
                <c:ext xmlns:c16="http://schemas.microsoft.com/office/drawing/2014/chart" uri="{C3380CC4-5D6E-409C-BE32-E72D297353CC}">
                  <c16:uniqueId val="{00000016-BCBE-47FE-A5C8-AD0F3BFFC411}"/>
                </c:ext>
              </c:extLst>
            </c:dLbl>
            <c:dLbl>
              <c:idx val="13"/>
              <c:delete val="1"/>
              <c:extLst>
                <c:ext xmlns:c15="http://schemas.microsoft.com/office/drawing/2012/chart" uri="{CE6537A1-D6FC-4f65-9D91-7224C49458BB}"/>
                <c:ext xmlns:c16="http://schemas.microsoft.com/office/drawing/2014/chart" uri="{C3380CC4-5D6E-409C-BE32-E72D297353CC}">
                  <c16:uniqueId val="{00000017-BCBE-47FE-A5C8-AD0F3BFFC411}"/>
                </c:ext>
              </c:extLst>
            </c:dLbl>
            <c:dLbl>
              <c:idx val="14"/>
              <c:delete val="1"/>
              <c:extLst>
                <c:ext xmlns:c15="http://schemas.microsoft.com/office/drawing/2012/chart" uri="{CE6537A1-D6FC-4f65-9D91-7224C49458BB}"/>
                <c:ext xmlns:c16="http://schemas.microsoft.com/office/drawing/2014/chart" uri="{C3380CC4-5D6E-409C-BE32-E72D297353CC}">
                  <c16:uniqueId val="{00000018-BCBE-47FE-A5C8-AD0F3BFFC411}"/>
                </c:ext>
              </c:extLst>
            </c:dLbl>
            <c:dLbl>
              <c:idx val="15"/>
              <c:delete val="1"/>
              <c:extLst>
                <c:ext xmlns:c15="http://schemas.microsoft.com/office/drawing/2012/chart" uri="{CE6537A1-D6FC-4f65-9D91-7224C49458BB}"/>
                <c:ext xmlns:c16="http://schemas.microsoft.com/office/drawing/2014/chart" uri="{C3380CC4-5D6E-409C-BE32-E72D297353CC}">
                  <c16:uniqueId val="{00000019-BCBE-47FE-A5C8-AD0F3BFFC411}"/>
                </c:ext>
              </c:extLst>
            </c:dLbl>
            <c:dLbl>
              <c:idx val="16"/>
              <c:delete val="1"/>
              <c:extLst>
                <c:ext xmlns:c15="http://schemas.microsoft.com/office/drawing/2012/chart" uri="{CE6537A1-D6FC-4f65-9D91-7224C49458BB}"/>
                <c:ext xmlns:c16="http://schemas.microsoft.com/office/drawing/2014/chart" uri="{C3380CC4-5D6E-409C-BE32-E72D297353CC}">
                  <c16:uniqueId val="{0000001A-BCBE-47FE-A5C8-AD0F3BFFC411}"/>
                </c:ext>
              </c:extLst>
            </c:dLbl>
            <c:dLbl>
              <c:idx val="17"/>
              <c:delete val="1"/>
              <c:extLst>
                <c:ext xmlns:c15="http://schemas.microsoft.com/office/drawing/2012/chart" uri="{CE6537A1-D6FC-4f65-9D91-7224C49458BB}"/>
                <c:ext xmlns:c16="http://schemas.microsoft.com/office/drawing/2014/chart" uri="{C3380CC4-5D6E-409C-BE32-E72D297353CC}">
                  <c16:uniqueId val="{0000001B-BCBE-47FE-A5C8-AD0F3BFFC411}"/>
                </c:ext>
              </c:extLst>
            </c:dLbl>
            <c:dLbl>
              <c:idx val="18"/>
              <c:delete val="1"/>
              <c:extLst>
                <c:ext xmlns:c15="http://schemas.microsoft.com/office/drawing/2012/chart" uri="{CE6537A1-D6FC-4f65-9D91-7224C49458BB}"/>
                <c:ext xmlns:c16="http://schemas.microsoft.com/office/drawing/2014/chart" uri="{C3380CC4-5D6E-409C-BE32-E72D297353CC}">
                  <c16:uniqueId val="{0000001C-BCBE-47FE-A5C8-AD0F3BFFC411}"/>
                </c:ext>
              </c:extLst>
            </c:dLbl>
            <c:dLbl>
              <c:idx val="19"/>
              <c:delete val="1"/>
              <c:extLst>
                <c:ext xmlns:c15="http://schemas.microsoft.com/office/drawing/2012/chart" uri="{CE6537A1-D6FC-4f65-9D91-7224C49458BB}"/>
                <c:ext xmlns:c16="http://schemas.microsoft.com/office/drawing/2014/chart" uri="{C3380CC4-5D6E-409C-BE32-E72D297353CC}">
                  <c16:uniqueId val="{0000001D-BCBE-47FE-A5C8-AD0F3BFFC411}"/>
                </c:ext>
              </c:extLst>
            </c:dLbl>
            <c:dLbl>
              <c:idx val="20"/>
              <c:delete val="1"/>
              <c:extLst>
                <c:ext xmlns:c15="http://schemas.microsoft.com/office/drawing/2012/chart" uri="{CE6537A1-D6FC-4f65-9D91-7224C49458BB}"/>
                <c:ext xmlns:c16="http://schemas.microsoft.com/office/drawing/2014/chart" uri="{C3380CC4-5D6E-409C-BE32-E72D297353CC}">
                  <c16:uniqueId val="{0000001E-BCBE-47FE-A5C8-AD0F3BFFC411}"/>
                </c:ext>
              </c:extLst>
            </c:dLbl>
            <c:dLbl>
              <c:idx val="21"/>
              <c:delete val="1"/>
              <c:extLst>
                <c:ext xmlns:c15="http://schemas.microsoft.com/office/drawing/2012/chart" uri="{CE6537A1-D6FC-4f65-9D91-7224C49458BB}"/>
                <c:ext xmlns:c16="http://schemas.microsoft.com/office/drawing/2014/chart" uri="{C3380CC4-5D6E-409C-BE32-E72D297353CC}">
                  <c16:uniqueId val="{0000001F-BCBE-47FE-A5C8-AD0F3BFFC411}"/>
                </c:ext>
              </c:extLst>
            </c:dLbl>
            <c:dLbl>
              <c:idx val="22"/>
              <c:delete val="1"/>
              <c:extLst>
                <c:ext xmlns:c15="http://schemas.microsoft.com/office/drawing/2012/chart" uri="{CE6537A1-D6FC-4f65-9D91-7224C49458BB}"/>
                <c:ext xmlns:c16="http://schemas.microsoft.com/office/drawing/2014/chart" uri="{C3380CC4-5D6E-409C-BE32-E72D297353CC}">
                  <c16:uniqueId val="{00000020-BCBE-47FE-A5C8-AD0F3BFFC411}"/>
                </c:ext>
              </c:extLst>
            </c:dLbl>
            <c:dLbl>
              <c:idx val="23"/>
              <c:delete val="1"/>
              <c:extLst>
                <c:ext xmlns:c15="http://schemas.microsoft.com/office/drawing/2012/chart" uri="{CE6537A1-D6FC-4f65-9D91-7224C49458BB}"/>
                <c:ext xmlns:c16="http://schemas.microsoft.com/office/drawing/2014/chart" uri="{C3380CC4-5D6E-409C-BE32-E72D297353CC}">
                  <c16:uniqueId val="{00000021-BCBE-47FE-A5C8-AD0F3BFFC411}"/>
                </c:ext>
              </c:extLst>
            </c:dLbl>
            <c:dLbl>
              <c:idx val="24"/>
              <c:delete val="1"/>
              <c:extLst>
                <c:ext xmlns:c15="http://schemas.microsoft.com/office/drawing/2012/chart" uri="{CE6537A1-D6FC-4f65-9D91-7224C49458BB}"/>
                <c:ext xmlns:c16="http://schemas.microsoft.com/office/drawing/2014/chart" uri="{C3380CC4-5D6E-409C-BE32-E72D297353CC}">
                  <c16:uniqueId val="{00000022-BCBE-47FE-A5C8-AD0F3BFFC411}"/>
                </c:ext>
              </c:extLst>
            </c:dLbl>
            <c:dLbl>
              <c:idx val="25"/>
              <c:delete val="1"/>
              <c:extLst>
                <c:ext xmlns:c15="http://schemas.microsoft.com/office/drawing/2012/chart" uri="{CE6537A1-D6FC-4f65-9D91-7224C49458BB}"/>
                <c:ext xmlns:c16="http://schemas.microsoft.com/office/drawing/2014/chart" uri="{C3380CC4-5D6E-409C-BE32-E72D297353CC}">
                  <c16:uniqueId val="{00000023-BCBE-47FE-A5C8-AD0F3BFFC411}"/>
                </c:ext>
              </c:extLst>
            </c:dLbl>
            <c:dLbl>
              <c:idx val="26"/>
              <c:delete val="1"/>
              <c:extLst>
                <c:ext xmlns:c15="http://schemas.microsoft.com/office/drawing/2012/chart" uri="{CE6537A1-D6FC-4f65-9D91-7224C49458BB}"/>
                <c:ext xmlns:c16="http://schemas.microsoft.com/office/drawing/2014/chart" uri="{C3380CC4-5D6E-409C-BE32-E72D297353CC}">
                  <c16:uniqueId val="{00000024-BCBE-47FE-A5C8-AD0F3BFFC411}"/>
                </c:ext>
              </c:extLst>
            </c:dLbl>
            <c:dLbl>
              <c:idx val="27"/>
              <c:delete val="1"/>
              <c:extLst>
                <c:ext xmlns:c15="http://schemas.microsoft.com/office/drawing/2012/chart" uri="{CE6537A1-D6FC-4f65-9D91-7224C49458BB}"/>
                <c:ext xmlns:c16="http://schemas.microsoft.com/office/drawing/2014/chart" uri="{C3380CC4-5D6E-409C-BE32-E72D297353CC}">
                  <c16:uniqueId val="{00000025-BCBE-47FE-A5C8-AD0F3BFFC411}"/>
                </c:ext>
              </c:extLst>
            </c:dLbl>
            <c:dLbl>
              <c:idx val="28"/>
              <c:delete val="1"/>
              <c:extLst>
                <c:ext xmlns:c15="http://schemas.microsoft.com/office/drawing/2012/chart" uri="{CE6537A1-D6FC-4f65-9D91-7224C49458BB}"/>
                <c:ext xmlns:c16="http://schemas.microsoft.com/office/drawing/2014/chart" uri="{C3380CC4-5D6E-409C-BE32-E72D297353CC}">
                  <c16:uniqueId val="{00000026-BCBE-47FE-A5C8-AD0F3BFFC411}"/>
                </c:ext>
              </c:extLst>
            </c:dLbl>
            <c:dLbl>
              <c:idx val="29"/>
              <c:delete val="1"/>
              <c:extLst>
                <c:ext xmlns:c15="http://schemas.microsoft.com/office/drawing/2012/chart" uri="{CE6537A1-D6FC-4f65-9D91-7224C49458BB}"/>
                <c:ext xmlns:c16="http://schemas.microsoft.com/office/drawing/2014/chart" uri="{C3380CC4-5D6E-409C-BE32-E72D297353CC}">
                  <c16:uniqueId val="{00000027-BCBE-47FE-A5C8-AD0F3BFFC411}"/>
                </c:ext>
              </c:extLst>
            </c:dLbl>
            <c:dLbl>
              <c:idx val="30"/>
              <c:delete val="1"/>
              <c:extLst>
                <c:ext xmlns:c15="http://schemas.microsoft.com/office/drawing/2012/chart" uri="{CE6537A1-D6FC-4f65-9D91-7224C49458BB}"/>
                <c:ext xmlns:c16="http://schemas.microsoft.com/office/drawing/2014/chart" uri="{C3380CC4-5D6E-409C-BE32-E72D297353CC}">
                  <c16:uniqueId val="{00000028-BCBE-47FE-A5C8-AD0F3BFFC411}"/>
                </c:ext>
              </c:extLst>
            </c:dLbl>
            <c:dLbl>
              <c:idx val="31"/>
              <c:delete val="1"/>
              <c:extLst>
                <c:ext xmlns:c15="http://schemas.microsoft.com/office/drawing/2012/chart" uri="{CE6537A1-D6FC-4f65-9D91-7224C49458BB}"/>
                <c:ext xmlns:c16="http://schemas.microsoft.com/office/drawing/2014/chart" uri="{C3380CC4-5D6E-409C-BE32-E72D297353CC}">
                  <c16:uniqueId val="{00000029-BCBE-47FE-A5C8-AD0F3BFFC411}"/>
                </c:ext>
              </c:extLst>
            </c:dLbl>
            <c:dLbl>
              <c:idx val="32"/>
              <c:delete val="1"/>
              <c:extLst>
                <c:ext xmlns:c15="http://schemas.microsoft.com/office/drawing/2012/chart" uri="{CE6537A1-D6FC-4f65-9D91-7224C49458BB}"/>
                <c:ext xmlns:c16="http://schemas.microsoft.com/office/drawing/2014/chart" uri="{C3380CC4-5D6E-409C-BE32-E72D297353CC}">
                  <c16:uniqueId val="{0000002A-BCBE-47FE-A5C8-AD0F3BFFC411}"/>
                </c:ext>
              </c:extLst>
            </c:dLbl>
            <c:dLbl>
              <c:idx val="33"/>
              <c:delete val="1"/>
              <c:extLst>
                <c:ext xmlns:c15="http://schemas.microsoft.com/office/drawing/2012/chart" uri="{CE6537A1-D6FC-4f65-9D91-7224C49458BB}"/>
                <c:ext xmlns:c16="http://schemas.microsoft.com/office/drawing/2014/chart" uri="{C3380CC4-5D6E-409C-BE32-E72D297353CC}">
                  <c16:uniqueId val="{0000002B-BCBE-47FE-A5C8-AD0F3BFFC411}"/>
                </c:ext>
              </c:extLst>
            </c:dLbl>
            <c:dLbl>
              <c:idx val="34"/>
              <c:delete val="1"/>
              <c:extLst>
                <c:ext xmlns:c15="http://schemas.microsoft.com/office/drawing/2012/chart" uri="{CE6537A1-D6FC-4f65-9D91-7224C49458BB}"/>
                <c:ext xmlns:c16="http://schemas.microsoft.com/office/drawing/2014/chart" uri="{C3380CC4-5D6E-409C-BE32-E72D297353CC}">
                  <c16:uniqueId val="{0000002C-BCBE-47FE-A5C8-AD0F3BFFC411}"/>
                </c:ext>
              </c:extLst>
            </c:dLbl>
            <c:dLbl>
              <c:idx val="35"/>
              <c:delete val="1"/>
              <c:extLst>
                <c:ext xmlns:c15="http://schemas.microsoft.com/office/drawing/2012/chart" uri="{CE6537A1-D6FC-4f65-9D91-7224C49458BB}"/>
                <c:ext xmlns:c16="http://schemas.microsoft.com/office/drawing/2014/chart" uri="{C3380CC4-5D6E-409C-BE32-E72D297353CC}">
                  <c16:uniqueId val="{0000002D-BCBE-47FE-A5C8-AD0F3BFFC411}"/>
                </c:ext>
              </c:extLst>
            </c:dLbl>
            <c:dLbl>
              <c:idx val="36"/>
              <c:delete val="1"/>
              <c:extLst>
                <c:ext xmlns:c15="http://schemas.microsoft.com/office/drawing/2012/chart" uri="{CE6537A1-D6FC-4f65-9D91-7224C49458BB}"/>
                <c:ext xmlns:c16="http://schemas.microsoft.com/office/drawing/2014/chart" uri="{C3380CC4-5D6E-409C-BE32-E72D297353CC}">
                  <c16:uniqueId val="{0000002E-BCBE-47FE-A5C8-AD0F3BFFC411}"/>
                </c:ext>
              </c:extLst>
            </c:dLbl>
            <c:dLbl>
              <c:idx val="37"/>
              <c:delete val="1"/>
              <c:extLst>
                <c:ext xmlns:c15="http://schemas.microsoft.com/office/drawing/2012/chart" uri="{CE6537A1-D6FC-4f65-9D91-7224C49458BB}"/>
                <c:ext xmlns:c16="http://schemas.microsoft.com/office/drawing/2014/chart" uri="{C3380CC4-5D6E-409C-BE32-E72D297353CC}">
                  <c16:uniqueId val="{0000002F-BCBE-47FE-A5C8-AD0F3BFFC411}"/>
                </c:ext>
              </c:extLst>
            </c:dLbl>
            <c:dLbl>
              <c:idx val="38"/>
              <c:delete val="1"/>
              <c:extLst>
                <c:ext xmlns:c15="http://schemas.microsoft.com/office/drawing/2012/chart" uri="{CE6537A1-D6FC-4f65-9D91-7224C49458BB}"/>
                <c:ext xmlns:c16="http://schemas.microsoft.com/office/drawing/2014/chart" uri="{C3380CC4-5D6E-409C-BE32-E72D297353CC}">
                  <c16:uniqueId val="{00000030-BCBE-47FE-A5C8-AD0F3BFFC411}"/>
                </c:ext>
              </c:extLst>
            </c:dLbl>
            <c:dLbl>
              <c:idx val="39"/>
              <c:delete val="1"/>
              <c:extLst>
                <c:ext xmlns:c15="http://schemas.microsoft.com/office/drawing/2012/chart" uri="{CE6537A1-D6FC-4f65-9D91-7224C49458BB}"/>
                <c:ext xmlns:c16="http://schemas.microsoft.com/office/drawing/2014/chart" uri="{C3380CC4-5D6E-409C-BE32-E72D297353CC}">
                  <c16:uniqueId val="{00000031-BCBE-47FE-A5C8-AD0F3BFFC411}"/>
                </c:ext>
              </c:extLst>
            </c:dLbl>
            <c:dLbl>
              <c:idx val="40"/>
              <c:delete val="1"/>
              <c:extLst>
                <c:ext xmlns:c15="http://schemas.microsoft.com/office/drawing/2012/chart" uri="{CE6537A1-D6FC-4f65-9D91-7224C49458BB}"/>
                <c:ext xmlns:c16="http://schemas.microsoft.com/office/drawing/2014/chart" uri="{C3380CC4-5D6E-409C-BE32-E72D297353CC}">
                  <c16:uniqueId val="{00000032-BCBE-47FE-A5C8-AD0F3BFFC411}"/>
                </c:ext>
              </c:extLst>
            </c:dLbl>
            <c:dLbl>
              <c:idx val="41"/>
              <c:delete val="1"/>
              <c:extLst>
                <c:ext xmlns:c15="http://schemas.microsoft.com/office/drawing/2012/chart" uri="{CE6537A1-D6FC-4f65-9D91-7224C49458BB}"/>
                <c:ext xmlns:c16="http://schemas.microsoft.com/office/drawing/2014/chart" uri="{C3380CC4-5D6E-409C-BE32-E72D297353CC}">
                  <c16:uniqueId val="{00000033-BCBE-47FE-A5C8-AD0F3BFFC411}"/>
                </c:ext>
              </c:extLst>
            </c:dLbl>
            <c:dLbl>
              <c:idx val="42"/>
              <c:delete val="1"/>
              <c:extLst>
                <c:ext xmlns:c15="http://schemas.microsoft.com/office/drawing/2012/chart" uri="{CE6537A1-D6FC-4f65-9D91-7224C49458BB}"/>
                <c:ext xmlns:c16="http://schemas.microsoft.com/office/drawing/2014/chart" uri="{C3380CC4-5D6E-409C-BE32-E72D297353CC}">
                  <c16:uniqueId val="{00000034-BCBE-47FE-A5C8-AD0F3BFFC411}"/>
                </c:ext>
              </c:extLst>
            </c:dLbl>
            <c:dLbl>
              <c:idx val="43"/>
              <c:delete val="1"/>
              <c:extLst>
                <c:ext xmlns:c15="http://schemas.microsoft.com/office/drawing/2012/chart" uri="{CE6537A1-D6FC-4f65-9D91-7224C49458BB}"/>
                <c:ext xmlns:c16="http://schemas.microsoft.com/office/drawing/2014/chart" uri="{C3380CC4-5D6E-409C-BE32-E72D297353CC}">
                  <c16:uniqueId val="{00000035-BCBE-47FE-A5C8-AD0F3BFFC411}"/>
                </c:ext>
              </c:extLst>
            </c:dLbl>
            <c:dLbl>
              <c:idx val="44"/>
              <c:delete val="1"/>
              <c:extLst>
                <c:ext xmlns:c15="http://schemas.microsoft.com/office/drawing/2012/chart" uri="{CE6537A1-D6FC-4f65-9D91-7224C49458BB}"/>
                <c:ext xmlns:c16="http://schemas.microsoft.com/office/drawing/2014/chart" uri="{C3380CC4-5D6E-409C-BE32-E72D297353CC}">
                  <c16:uniqueId val="{00000036-BCBE-47FE-A5C8-AD0F3BFFC411}"/>
                </c:ext>
              </c:extLst>
            </c:dLbl>
            <c:dLbl>
              <c:idx val="45"/>
              <c:delete val="1"/>
              <c:extLst>
                <c:ext xmlns:c15="http://schemas.microsoft.com/office/drawing/2012/chart" uri="{CE6537A1-D6FC-4f65-9D91-7224C49458BB}"/>
                <c:ext xmlns:c16="http://schemas.microsoft.com/office/drawing/2014/chart" uri="{C3380CC4-5D6E-409C-BE32-E72D297353CC}">
                  <c16:uniqueId val="{00000037-BCBE-47FE-A5C8-AD0F3BFFC411}"/>
                </c:ext>
              </c:extLst>
            </c:dLbl>
            <c:dLbl>
              <c:idx val="46"/>
              <c:delete val="1"/>
              <c:extLst>
                <c:ext xmlns:c15="http://schemas.microsoft.com/office/drawing/2012/chart" uri="{CE6537A1-D6FC-4f65-9D91-7224C49458BB}"/>
                <c:ext xmlns:c16="http://schemas.microsoft.com/office/drawing/2014/chart" uri="{C3380CC4-5D6E-409C-BE32-E72D297353CC}">
                  <c16:uniqueId val="{00000038-BCBE-47FE-A5C8-AD0F3BFFC411}"/>
                </c:ext>
              </c:extLst>
            </c:dLbl>
            <c:dLbl>
              <c:idx val="47"/>
              <c:delete val="1"/>
              <c:extLst>
                <c:ext xmlns:c15="http://schemas.microsoft.com/office/drawing/2012/chart" uri="{CE6537A1-D6FC-4f65-9D91-7224C49458BB}"/>
                <c:ext xmlns:c16="http://schemas.microsoft.com/office/drawing/2014/chart" uri="{C3380CC4-5D6E-409C-BE32-E72D297353CC}">
                  <c16:uniqueId val="{00000039-BCBE-47FE-A5C8-AD0F3BFFC411}"/>
                </c:ext>
              </c:extLst>
            </c:dLbl>
            <c:dLbl>
              <c:idx val="48"/>
              <c:delete val="1"/>
              <c:extLst>
                <c:ext xmlns:c15="http://schemas.microsoft.com/office/drawing/2012/chart" uri="{CE6537A1-D6FC-4f65-9D91-7224C49458BB}"/>
                <c:ext xmlns:c16="http://schemas.microsoft.com/office/drawing/2014/chart" uri="{C3380CC4-5D6E-409C-BE32-E72D297353CC}">
                  <c16:uniqueId val="{0000003A-BCBE-47FE-A5C8-AD0F3BFFC411}"/>
                </c:ext>
              </c:extLst>
            </c:dLbl>
            <c:dLbl>
              <c:idx val="49"/>
              <c:delete val="1"/>
              <c:extLst>
                <c:ext xmlns:c15="http://schemas.microsoft.com/office/drawing/2012/chart" uri="{CE6537A1-D6FC-4f65-9D91-7224C49458BB}"/>
                <c:ext xmlns:c16="http://schemas.microsoft.com/office/drawing/2014/chart" uri="{C3380CC4-5D6E-409C-BE32-E72D297353CC}">
                  <c16:uniqueId val="{0000003B-BCBE-47FE-A5C8-AD0F3BFFC411}"/>
                </c:ext>
              </c:extLst>
            </c:dLbl>
            <c:dLbl>
              <c:idx val="50"/>
              <c:delete val="1"/>
              <c:extLst>
                <c:ext xmlns:c15="http://schemas.microsoft.com/office/drawing/2012/chart" uri="{CE6537A1-D6FC-4f65-9D91-7224C49458BB}"/>
                <c:ext xmlns:c16="http://schemas.microsoft.com/office/drawing/2014/chart" uri="{C3380CC4-5D6E-409C-BE32-E72D297353CC}">
                  <c16:uniqueId val="{0000003C-BCBE-47FE-A5C8-AD0F3BFFC411}"/>
                </c:ext>
              </c:extLst>
            </c:dLbl>
            <c:dLbl>
              <c:idx val="51"/>
              <c:delete val="1"/>
              <c:extLst>
                <c:ext xmlns:c15="http://schemas.microsoft.com/office/drawing/2012/chart" uri="{CE6537A1-D6FC-4f65-9D91-7224C49458BB}"/>
                <c:ext xmlns:c16="http://schemas.microsoft.com/office/drawing/2014/chart" uri="{C3380CC4-5D6E-409C-BE32-E72D297353CC}">
                  <c16:uniqueId val="{0000003D-BCBE-47FE-A5C8-AD0F3BFFC411}"/>
                </c:ext>
              </c:extLst>
            </c:dLbl>
            <c:dLbl>
              <c:idx val="52"/>
              <c:delete val="1"/>
              <c:extLst>
                <c:ext xmlns:c15="http://schemas.microsoft.com/office/drawing/2012/chart" uri="{CE6537A1-D6FC-4f65-9D91-7224C49458BB}"/>
                <c:ext xmlns:c16="http://schemas.microsoft.com/office/drawing/2014/chart" uri="{C3380CC4-5D6E-409C-BE32-E72D297353CC}">
                  <c16:uniqueId val="{0000003E-BCBE-47FE-A5C8-AD0F3BFFC411}"/>
                </c:ext>
              </c:extLst>
            </c:dLbl>
            <c:dLbl>
              <c:idx val="53"/>
              <c:delete val="1"/>
              <c:extLst>
                <c:ext xmlns:c15="http://schemas.microsoft.com/office/drawing/2012/chart" uri="{CE6537A1-D6FC-4f65-9D91-7224C49458BB}"/>
                <c:ext xmlns:c16="http://schemas.microsoft.com/office/drawing/2014/chart" uri="{C3380CC4-5D6E-409C-BE32-E72D297353CC}">
                  <c16:uniqueId val="{0000003F-BCBE-47FE-A5C8-AD0F3BFFC411}"/>
                </c:ext>
              </c:extLst>
            </c:dLbl>
            <c:dLbl>
              <c:idx val="54"/>
              <c:delete val="1"/>
              <c:extLst>
                <c:ext xmlns:c15="http://schemas.microsoft.com/office/drawing/2012/chart" uri="{CE6537A1-D6FC-4f65-9D91-7224C49458BB}"/>
                <c:ext xmlns:c16="http://schemas.microsoft.com/office/drawing/2014/chart" uri="{C3380CC4-5D6E-409C-BE32-E72D297353CC}">
                  <c16:uniqueId val="{00000040-BCBE-47FE-A5C8-AD0F3BFFC411}"/>
                </c:ext>
              </c:extLst>
            </c:dLbl>
            <c:dLbl>
              <c:idx val="55"/>
              <c:delete val="1"/>
              <c:extLst>
                <c:ext xmlns:c15="http://schemas.microsoft.com/office/drawing/2012/chart" uri="{CE6537A1-D6FC-4f65-9D91-7224C49458BB}"/>
                <c:ext xmlns:c16="http://schemas.microsoft.com/office/drawing/2014/chart" uri="{C3380CC4-5D6E-409C-BE32-E72D297353CC}">
                  <c16:uniqueId val="{00000041-BCBE-47FE-A5C8-AD0F3BFFC411}"/>
                </c:ext>
              </c:extLst>
            </c:dLbl>
            <c:dLbl>
              <c:idx val="56"/>
              <c:delete val="1"/>
              <c:extLst>
                <c:ext xmlns:c15="http://schemas.microsoft.com/office/drawing/2012/chart" uri="{CE6537A1-D6FC-4f65-9D91-7224C49458BB}"/>
                <c:ext xmlns:c16="http://schemas.microsoft.com/office/drawing/2014/chart" uri="{C3380CC4-5D6E-409C-BE32-E72D297353CC}">
                  <c16:uniqueId val="{00000042-BCBE-47FE-A5C8-AD0F3BFFC411}"/>
                </c:ext>
              </c:extLst>
            </c:dLbl>
            <c:dLbl>
              <c:idx val="57"/>
              <c:delete val="1"/>
              <c:extLst>
                <c:ext xmlns:c15="http://schemas.microsoft.com/office/drawing/2012/chart" uri="{CE6537A1-D6FC-4f65-9D91-7224C49458BB}"/>
                <c:ext xmlns:c16="http://schemas.microsoft.com/office/drawing/2014/chart" uri="{C3380CC4-5D6E-409C-BE32-E72D297353CC}">
                  <c16:uniqueId val="{00000043-BCBE-47FE-A5C8-AD0F3BFFC411}"/>
                </c:ext>
              </c:extLst>
            </c:dLbl>
            <c:dLbl>
              <c:idx val="58"/>
              <c:delete val="1"/>
              <c:extLst>
                <c:ext xmlns:c15="http://schemas.microsoft.com/office/drawing/2012/chart" uri="{CE6537A1-D6FC-4f65-9D91-7224C49458BB}"/>
                <c:ext xmlns:c16="http://schemas.microsoft.com/office/drawing/2014/chart" uri="{C3380CC4-5D6E-409C-BE32-E72D297353CC}">
                  <c16:uniqueId val="{00000044-BCBE-47FE-A5C8-AD0F3BFFC411}"/>
                </c:ext>
              </c:extLst>
            </c:dLbl>
            <c:dLbl>
              <c:idx val="59"/>
              <c:delete val="1"/>
              <c:extLst>
                <c:ext xmlns:c15="http://schemas.microsoft.com/office/drawing/2012/chart" uri="{CE6537A1-D6FC-4f65-9D91-7224C49458BB}"/>
                <c:ext xmlns:c16="http://schemas.microsoft.com/office/drawing/2014/chart" uri="{C3380CC4-5D6E-409C-BE32-E72D297353CC}">
                  <c16:uniqueId val="{00000045-BCBE-47FE-A5C8-AD0F3BFFC411}"/>
                </c:ext>
              </c:extLst>
            </c:dLbl>
            <c:dLbl>
              <c:idx val="60"/>
              <c:delete val="1"/>
              <c:extLst>
                <c:ext xmlns:c15="http://schemas.microsoft.com/office/drawing/2012/chart" uri="{CE6537A1-D6FC-4f65-9D91-7224C49458BB}"/>
                <c:ext xmlns:c16="http://schemas.microsoft.com/office/drawing/2014/chart" uri="{C3380CC4-5D6E-409C-BE32-E72D297353CC}">
                  <c16:uniqueId val="{00000046-BCBE-47FE-A5C8-AD0F3BFFC411}"/>
                </c:ext>
              </c:extLst>
            </c:dLbl>
            <c:dLbl>
              <c:idx val="61"/>
              <c:delete val="1"/>
              <c:extLst>
                <c:ext xmlns:c15="http://schemas.microsoft.com/office/drawing/2012/chart" uri="{CE6537A1-D6FC-4f65-9D91-7224C49458BB}"/>
                <c:ext xmlns:c16="http://schemas.microsoft.com/office/drawing/2014/chart" uri="{C3380CC4-5D6E-409C-BE32-E72D297353CC}">
                  <c16:uniqueId val="{00000047-BCBE-47FE-A5C8-AD0F3BFFC411}"/>
                </c:ext>
              </c:extLst>
            </c:dLbl>
            <c:dLbl>
              <c:idx val="62"/>
              <c:delete val="1"/>
              <c:extLst>
                <c:ext xmlns:c15="http://schemas.microsoft.com/office/drawing/2012/chart" uri="{CE6537A1-D6FC-4f65-9D91-7224C49458BB}"/>
                <c:ext xmlns:c16="http://schemas.microsoft.com/office/drawing/2014/chart" uri="{C3380CC4-5D6E-409C-BE32-E72D297353CC}">
                  <c16:uniqueId val="{00000048-BCBE-47FE-A5C8-AD0F3BFFC411}"/>
                </c:ext>
              </c:extLst>
            </c:dLbl>
            <c:dLbl>
              <c:idx val="63"/>
              <c:delete val="1"/>
              <c:extLst>
                <c:ext xmlns:c15="http://schemas.microsoft.com/office/drawing/2012/chart" uri="{CE6537A1-D6FC-4f65-9D91-7224C49458BB}"/>
                <c:ext xmlns:c16="http://schemas.microsoft.com/office/drawing/2014/chart" uri="{C3380CC4-5D6E-409C-BE32-E72D297353CC}">
                  <c16:uniqueId val="{00000049-BCBE-47FE-A5C8-AD0F3BFFC411}"/>
                </c:ext>
              </c:extLst>
            </c:dLbl>
            <c:dLbl>
              <c:idx val="64"/>
              <c:delete val="1"/>
              <c:extLst>
                <c:ext xmlns:c15="http://schemas.microsoft.com/office/drawing/2012/chart" uri="{CE6537A1-D6FC-4f65-9D91-7224C49458BB}"/>
                <c:ext xmlns:c16="http://schemas.microsoft.com/office/drawing/2014/chart" uri="{C3380CC4-5D6E-409C-BE32-E72D297353CC}">
                  <c16:uniqueId val="{0000004A-BCBE-47FE-A5C8-AD0F3BFFC411}"/>
                </c:ext>
              </c:extLst>
            </c:dLbl>
            <c:dLbl>
              <c:idx val="65"/>
              <c:delete val="1"/>
              <c:extLst>
                <c:ext xmlns:c15="http://schemas.microsoft.com/office/drawing/2012/chart" uri="{CE6537A1-D6FC-4f65-9D91-7224C49458BB}"/>
                <c:ext xmlns:c16="http://schemas.microsoft.com/office/drawing/2014/chart" uri="{C3380CC4-5D6E-409C-BE32-E72D297353CC}">
                  <c16:uniqueId val="{0000004B-BCBE-47FE-A5C8-AD0F3BFFC411}"/>
                </c:ext>
              </c:extLst>
            </c:dLbl>
            <c:dLbl>
              <c:idx val="66"/>
              <c:delete val="1"/>
              <c:extLst>
                <c:ext xmlns:c15="http://schemas.microsoft.com/office/drawing/2012/chart" uri="{CE6537A1-D6FC-4f65-9D91-7224C49458BB}"/>
                <c:ext xmlns:c16="http://schemas.microsoft.com/office/drawing/2014/chart" uri="{C3380CC4-5D6E-409C-BE32-E72D297353CC}">
                  <c16:uniqueId val="{0000004C-BCBE-47FE-A5C8-AD0F3BFFC411}"/>
                </c:ext>
              </c:extLst>
            </c:dLbl>
            <c:dLbl>
              <c:idx val="67"/>
              <c:delete val="1"/>
              <c:extLst>
                <c:ext xmlns:c15="http://schemas.microsoft.com/office/drawing/2012/chart" uri="{CE6537A1-D6FC-4f65-9D91-7224C49458BB}"/>
                <c:ext xmlns:c16="http://schemas.microsoft.com/office/drawing/2014/chart" uri="{C3380CC4-5D6E-409C-BE32-E72D297353CC}">
                  <c16:uniqueId val="{0000004D-BCBE-47FE-A5C8-AD0F3BFFC411}"/>
                </c:ext>
              </c:extLst>
            </c:dLbl>
            <c:dLbl>
              <c:idx val="68"/>
              <c:delete val="1"/>
              <c:extLst>
                <c:ext xmlns:c15="http://schemas.microsoft.com/office/drawing/2012/chart" uri="{CE6537A1-D6FC-4f65-9D91-7224C49458BB}"/>
                <c:ext xmlns:c16="http://schemas.microsoft.com/office/drawing/2014/chart" uri="{C3380CC4-5D6E-409C-BE32-E72D297353CC}">
                  <c16:uniqueId val="{0000004E-BCBE-47FE-A5C8-AD0F3BFFC411}"/>
                </c:ext>
              </c:extLst>
            </c:dLbl>
            <c:dLbl>
              <c:idx val="69"/>
              <c:delete val="1"/>
              <c:extLst>
                <c:ext xmlns:c15="http://schemas.microsoft.com/office/drawing/2012/chart" uri="{CE6537A1-D6FC-4f65-9D91-7224C49458BB}"/>
                <c:ext xmlns:c16="http://schemas.microsoft.com/office/drawing/2014/chart" uri="{C3380CC4-5D6E-409C-BE32-E72D297353CC}">
                  <c16:uniqueId val="{0000004F-BCBE-47FE-A5C8-AD0F3BFFC411}"/>
                </c:ext>
              </c:extLst>
            </c:dLbl>
            <c:dLbl>
              <c:idx val="70"/>
              <c:delete val="1"/>
              <c:extLst>
                <c:ext xmlns:c15="http://schemas.microsoft.com/office/drawing/2012/chart" uri="{CE6537A1-D6FC-4f65-9D91-7224C49458BB}"/>
                <c:ext xmlns:c16="http://schemas.microsoft.com/office/drawing/2014/chart" uri="{C3380CC4-5D6E-409C-BE32-E72D297353CC}">
                  <c16:uniqueId val="{00000050-BCBE-47FE-A5C8-AD0F3BFFC411}"/>
                </c:ext>
              </c:extLst>
            </c:dLbl>
            <c:dLbl>
              <c:idx val="71"/>
              <c:delete val="1"/>
              <c:extLst>
                <c:ext xmlns:c15="http://schemas.microsoft.com/office/drawing/2012/chart" uri="{CE6537A1-D6FC-4f65-9D91-7224C49458BB}"/>
                <c:ext xmlns:c16="http://schemas.microsoft.com/office/drawing/2014/chart" uri="{C3380CC4-5D6E-409C-BE32-E72D297353CC}">
                  <c16:uniqueId val="{00000051-BCBE-47FE-A5C8-AD0F3BFFC411}"/>
                </c:ext>
              </c:extLst>
            </c:dLbl>
            <c:dLbl>
              <c:idx val="72"/>
              <c:delete val="1"/>
              <c:extLst>
                <c:ext xmlns:c15="http://schemas.microsoft.com/office/drawing/2012/chart" uri="{CE6537A1-D6FC-4f65-9D91-7224C49458BB}"/>
                <c:ext xmlns:c16="http://schemas.microsoft.com/office/drawing/2014/chart" uri="{C3380CC4-5D6E-409C-BE32-E72D297353CC}">
                  <c16:uniqueId val="{00000052-BCBE-47FE-A5C8-AD0F3BFFC411}"/>
                </c:ext>
              </c:extLst>
            </c:dLbl>
            <c:dLbl>
              <c:idx val="73"/>
              <c:delete val="1"/>
              <c:extLst>
                <c:ext xmlns:c15="http://schemas.microsoft.com/office/drawing/2012/chart" uri="{CE6537A1-D6FC-4f65-9D91-7224C49458BB}"/>
                <c:ext xmlns:c16="http://schemas.microsoft.com/office/drawing/2014/chart" uri="{C3380CC4-5D6E-409C-BE32-E72D297353CC}">
                  <c16:uniqueId val="{00000053-BCBE-47FE-A5C8-AD0F3BFFC411}"/>
                </c:ext>
              </c:extLst>
            </c:dLbl>
            <c:dLbl>
              <c:idx val="74"/>
              <c:delete val="1"/>
              <c:extLst>
                <c:ext xmlns:c15="http://schemas.microsoft.com/office/drawing/2012/chart" uri="{CE6537A1-D6FC-4f65-9D91-7224C49458BB}"/>
                <c:ext xmlns:c16="http://schemas.microsoft.com/office/drawing/2014/chart" uri="{C3380CC4-5D6E-409C-BE32-E72D297353CC}">
                  <c16:uniqueId val="{00000054-BCBE-47FE-A5C8-AD0F3BFFC411}"/>
                </c:ext>
              </c:extLst>
            </c:dLbl>
            <c:dLbl>
              <c:idx val="75"/>
              <c:delete val="1"/>
              <c:extLst>
                <c:ext xmlns:c15="http://schemas.microsoft.com/office/drawing/2012/chart" uri="{CE6537A1-D6FC-4f65-9D91-7224C49458BB}"/>
                <c:ext xmlns:c16="http://schemas.microsoft.com/office/drawing/2014/chart" uri="{C3380CC4-5D6E-409C-BE32-E72D297353CC}">
                  <c16:uniqueId val="{00000055-BCBE-47FE-A5C8-AD0F3BFFC411}"/>
                </c:ext>
              </c:extLst>
            </c:dLbl>
            <c:dLbl>
              <c:idx val="76"/>
              <c:delete val="1"/>
              <c:extLst>
                <c:ext xmlns:c15="http://schemas.microsoft.com/office/drawing/2012/chart" uri="{CE6537A1-D6FC-4f65-9D91-7224C49458BB}"/>
                <c:ext xmlns:c16="http://schemas.microsoft.com/office/drawing/2014/chart" uri="{C3380CC4-5D6E-409C-BE32-E72D297353CC}">
                  <c16:uniqueId val="{00000056-BCBE-47FE-A5C8-AD0F3BFFC411}"/>
                </c:ext>
              </c:extLst>
            </c:dLbl>
            <c:dLbl>
              <c:idx val="77"/>
              <c:delete val="1"/>
              <c:extLst>
                <c:ext xmlns:c15="http://schemas.microsoft.com/office/drawing/2012/chart" uri="{CE6537A1-D6FC-4f65-9D91-7224C49458BB}"/>
                <c:ext xmlns:c16="http://schemas.microsoft.com/office/drawing/2014/chart" uri="{C3380CC4-5D6E-409C-BE32-E72D297353CC}">
                  <c16:uniqueId val="{00000057-BCBE-47FE-A5C8-AD0F3BFFC411}"/>
                </c:ext>
              </c:extLst>
            </c:dLbl>
            <c:dLbl>
              <c:idx val="78"/>
              <c:delete val="1"/>
              <c:extLst>
                <c:ext xmlns:c15="http://schemas.microsoft.com/office/drawing/2012/chart" uri="{CE6537A1-D6FC-4f65-9D91-7224C49458BB}"/>
                <c:ext xmlns:c16="http://schemas.microsoft.com/office/drawing/2014/chart" uri="{C3380CC4-5D6E-409C-BE32-E72D297353CC}">
                  <c16:uniqueId val="{00000058-BCBE-47FE-A5C8-AD0F3BFFC411}"/>
                </c:ext>
              </c:extLst>
            </c:dLbl>
            <c:dLbl>
              <c:idx val="79"/>
              <c:delete val="1"/>
              <c:extLst>
                <c:ext xmlns:c15="http://schemas.microsoft.com/office/drawing/2012/chart" uri="{CE6537A1-D6FC-4f65-9D91-7224C49458BB}"/>
                <c:ext xmlns:c16="http://schemas.microsoft.com/office/drawing/2014/chart" uri="{C3380CC4-5D6E-409C-BE32-E72D297353CC}">
                  <c16:uniqueId val="{00000059-BCBE-47FE-A5C8-AD0F3BFFC411}"/>
                </c:ext>
              </c:extLst>
            </c:dLbl>
            <c:dLbl>
              <c:idx val="80"/>
              <c:delete val="1"/>
              <c:extLst>
                <c:ext xmlns:c15="http://schemas.microsoft.com/office/drawing/2012/chart" uri="{CE6537A1-D6FC-4f65-9D91-7224C49458BB}"/>
                <c:ext xmlns:c16="http://schemas.microsoft.com/office/drawing/2014/chart" uri="{C3380CC4-5D6E-409C-BE32-E72D297353CC}">
                  <c16:uniqueId val="{0000005A-BCBE-47FE-A5C8-AD0F3BFFC411}"/>
                </c:ext>
              </c:extLst>
            </c:dLbl>
            <c:dLbl>
              <c:idx val="81"/>
              <c:delete val="1"/>
              <c:extLst>
                <c:ext xmlns:c15="http://schemas.microsoft.com/office/drawing/2012/chart" uri="{CE6537A1-D6FC-4f65-9D91-7224C49458BB}"/>
                <c:ext xmlns:c16="http://schemas.microsoft.com/office/drawing/2014/chart" uri="{C3380CC4-5D6E-409C-BE32-E72D297353CC}">
                  <c16:uniqueId val="{0000005B-BCBE-47FE-A5C8-AD0F3BFFC411}"/>
                </c:ext>
              </c:extLst>
            </c:dLbl>
            <c:dLbl>
              <c:idx val="82"/>
              <c:delete val="1"/>
              <c:extLst>
                <c:ext xmlns:c15="http://schemas.microsoft.com/office/drawing/2012/chart" uri="{CE6537A1-D6FC-4f65-9D91-7224C49458BB}"/>
                <c:ext xmlns:c16="http://schemas.microsoft.com/office/drawing/2014/chart" uri="{C3380CC4-5D6E-409C-BE32-E72D297353CC}">
                  <c16:uniqueId val="{0000005C-BCBE-47FE-A5C8-AD0F3BFFC411}"/>
                </c:ext>
              </c:extLst>
            </c:dLbl>
            <c:dLbl>
              <c:idx val="83"/>
              <c:delete val="1"/>
              <c:extLst>
                <c:ext xmlns:c15="http://schemas.microsoft.com/office/drawing/2012/chart" uri="{CE6537A1-D6FC-4f65-9D91-7224C49458BB}"/>
                <c:ext xmlns:c16="http://schemas.microsoft.com/office/drawing/2014/chart" uri="{C3380CC4-5D6E-409C-BE32-E72D297353CC}">
                  <c16:uniqueId val="{0000005D-BCBE-47FE-A5C8-AD0F3BFFC411}"/>
                </c:ext>
              </c:extLst>
            </c:dLbl>
            <c:dLbl>
              <c:idx val="84"/>
              <c:delete val="1"/>
              <c:extLst>
                <c:ext xmlns:c15="http://schemas.microsoft.com/office/drawing/2012/chart" uri="{CE6537A1-D6FC-4f65-9D91-7224C49458BB}"/>
                <c:ext xmlns:c16="http://schemas.microsoft.com/office/drawing/2014/chart" uri="{C3380CC4-5D6E-409C-BE32-E72D297353CC}">
                  <c16:uniqueId val="{0000005E-BCBE-47FE-A5C8-AD0F3BFFC411}"/>
                </c:ext>
              </c:extLst>
            </c:dLbl>
            <c:dLbl>
              <c:idx val="85"/>
              <c:delete val="1"/>
              <c:extLst>
                <c:ext xmlns:c15="http://schemas.microsoft.com/office/drawing/2012/chart" uri="{CE6537A1-D6FC-4f65-9D91-7224C49458BB}"/>
                <c:ext xmlns:c16="http://schemas.microsoft.com/office/drawing/2014/chart" uri="{C3380CC4-5D6E-409C-BE32-E72D297353CC}">
                  <c16:uniqueId val="{0000005F-BCBE-47FE-A5C8-AD0F3BFFC411}"/>
                </c:ext>
              </c:extLst>
            </c:dLbl>
            <c:dLbl>
              <c:idx val="86"/>
              <c:delete val="1"/>
              <c:extLst>
                <c:ext xmlns:c15="http://schemas.microsoft.com/office/drawing/2012/chart" uri="{CE6537A1-D6FC-4f65-9D91-7224C49458BB}"/>
                <c:ext xmlns:c16="http://schemas.microsoft.com/office/drawing/2014/chart" uri="{C3380CC4-5D6E-409C-BE32-E72D297353CC}">
                  <c16:uniqueId val="{00000060-BCBE-47FE-A5C8-AD0F3BFFC411}"/>
                </c:ext>
              </c:extLst>
            </c:dLbl>
            <c:dLbl>
              <c:idx val="87"/>
              <c:delete val="1"/>
              <c:extLst>
                <c:ext xmlns:c15="http://schemas.microsoft.com/office/drawing/2012/chart" uri="{CE6537A1-D6FC-4f65-9D91-7224C49458BB}"/>
                <c:ext xmlns:c16="http://schemas.microsoft.com/office/drawing/2014/chart" uri="{C3380CC4-5D6E-409C-BE32-E72D297353CC}">
                  <c16:uniqueId val="{00000061-BCBE-47FE-A5C8-AD0F3BFFC411}"/>
                </c:ext>
              </c:extLst>
            </c:dLbl>
            <c:dLbl>
              <c:idx val="88"/>
              <c:delete val="1"/>
              <c:extLst>
                <c:ext xmlns:c15="http://schemas.microsoft.com/office/drawing/2012/chart" uri="{CE6537A1-D6FC-4f65-9D91-7224C49458BB}"/>
                <c:ext xmlns:c16="http://schemas.microsoft.com/office/drawing/2014/chart" uri="{C3380CC4-5D6E-409C-BE32-E72D297353CC}">
                  <c16:uniqueId val="{00000062-BCBE-47FE-A5C8-AD0F3BFFC411}"/>
                </c:ext>
              </c:extLst>
            </c:dLbl>
            <c:dLbl>
              <c:idx val="89"/>
              <c:delete val="1"/>
              <c:extLst>
                <c:ext xmlns:c15="http://schemas.microsoft.com/office/drawing/2012/chart" uri="{CE6537A1-D6FC-4f65-9D91-7224C49458BB}"/>
                <c:ext xmlns:c16="http://schemas.microsoft.com/office/drawing/2014/chart" uri="{C3380CC4-5D6E-409C-BE32-E72D297353CC}">
                  <c16:uniqueId val="{00000063-BCBE-47FE-A5C8-AD0F3BFFC411}"/>
                </c:ext>
              </c:extLst>
            </c:dLbl>
            <c:dLbl>
              <c:idx val="90"/>
              <c:delete val="1"/>
              <c:extLst>
                <c:ext xmlns:c15="http://schemas.microsoft.com/office/drawing/2012/chart" uri="{CE6537A1-D6FC-4f65-9D91-7224C49458BB}"/>
                <c:ext xmlns:c16="http://schemas.microsoft.com/office/drawing/2014/chart" uri="{C3380CC4-5D6E-409C-BE32-E72D297353CC}">
                  <c16:uniqueId val="{00000064-BCBE-47FE-A5C8-AD0F3BFFC411}"/>
                </c:ext>
              </c:extLst>
            </c:dLbl>
            <c:dLbl>
              <c:idx val="91"/>
              <c:delete val="1"/>
              <c:extLst>
                <c:ext xmlns:c15="http://schemas.microsoft.com/office/drawing/2012/chart" uri="{CE6537A1-D6FC-4f65-9D91-7224C49458BB}"/>
                <c:ext xmlns:c16="http://schemas.microsoft.com/office/drawing/2014/chart" uri="{C3380CC4-5D6E-409C-BE32-E72D297353CC}">
                  <c16:uniqueId val="{00000065-BCBE-47FE-A5C8-AD0F3BFFC411}"/>
                </c:ext>
              </c:extLst>
            </c:dLbl>
            <c:dLbl>
              <c:idx val="92"/>
              <c:delete val="1"/>
              <c:extLst>
                <c:ext xmlns:c15="http://schemas.microsoft.com/office/drawing/2012/chart" uri="{CE6537A1-D6FC-4f65-9D91-7224C49458BB}"/>
                <c:ext xmlns:c16="http://schemas.microsoft.com/office/drawing/2014/chart" uri="{C3380CC4-5D6E-409C-BE32-E72D297353CC}">
                  <c16:uniqueId val="{00000066-BCBE-47FE-A5C8-AD0F3BFFC411}"/>
                </c:ext>
              </c:extLst>
            </c:dLbl>
            <c:dLbl>
              <c:idx val="93"/>
              <c:delete val="1"/>
              <c:extLst>
                <c:ext xmlns:c15="http://schemas.microsoft.com/office/drawing/2012/chart" uri="{CE6537A1-D6FC-4f65-9D91-7224C49458BB}"/>
                <c:ext xmlns:c16="http://schemas.microsoft.com/office/drawing/2014/chart" uri="{C3380CC4-5D6E-409C-BE32-E72D297353CC}">
                  <c16:uniqueId val="{00000067-BCBE-47FE-A5C8-AD0F3BFFC411}"/>
                </c:ext>
              </c:extLst>
            </c:dLbl>
            <c:dLbl>
              <c:idx val="94"/>
              <c:delete val="1"/>
              <c:extLst>
                <c:ext xmlns:c15="http://schemas.microsoft.com/office/drawing/2012/chart" uri="{CE6537A1-D6FC-4f65-9D91-7224C49458BB}"/>
                <c:ext xmlns:c16="http://schemas.microsoft.com/office/drawing/2014/chart" uri="{C3380CC4-5D6E-409C-BE32-E72D297353CC}">
                  <c16:uniqueId val="{00000068-BCBE-47FE-A5C8-AD0F3BFFC411}"/>
                </c:ext>
              </c:extLst>
            </c:dLbl>
            <c:dLbl>
              <c:idx val="95"/>
              <c:delete val="1"/>
              <c:extLst>
                <c:ext xmlns:c15="http://schemas.microsoft.com/office/drawing/2012/chart" uri="{CE6537A1-D6FC-4f65-9D91-7224C49458BB}"/>
                <c:ext xmlns:c16="http://schemas.microsoft.com/office/drawing/2014/chart" uri="{C3380CC4-5D6E-409C-BE32-E72D297353CC}">
                  <c16:uniqueId val="{00000069-BCBE-47FE-A5C8-AD0F3BFFC411}"/>
                </c:ext>
              </c:extLst>
            </c:dLbl>
            <c:dLbl>
              <c:idx val="96"/>
              <c:delete val="1"/>
              <c:extLst>
                <c:ext xmlns:c15="http://schemas.microsoft.com/office/drawing/2012/chart" uri="{CE6537A1-D6FC-4f65-9D91-7224C49458BB}"/>
                <c:ext xmlns:c16="http://schemas.microsoft.com/office/drawing/2014/chart" uri="{C3380CC4-5D6E-409C-BE32-E72D297353CC}">
                  <c16:uniqueId val="{0000006A-BCBE-47FE-A5C8-AD0F3BFFC411}"/>
                </c:ext>
              </c:extLst>
            </c:dLbl>
            <c:dLbl>
              <c:idx val="97"/>
              <c:delete val="1"/>
              <c:extLst>
                <c:ext xmlns:c15="http://schemas.microsoft.com/office/drawing/2012/chart" uri="{CE6537A1-D6FC-4f65-9D91-7224C49458BB}"/>
                <c:ext xmlns:c16="http://schemas.microsoft.com/office/drawing/2014/chart" uri="{C3380CC4-5D6E-409C-BE32-E72D297353CC}">
                  <c16:uniqueId val="{0000006B-BCBE-47FE-A5C8-AD0F3BFFC411}"/>
                </c:ext>
              </c:extLst>
            </c:dLbl>
            <c:dLbl>
              <c:idx val="98"/>
              <c:delete val="1"/>
              <c:extLst>
                <c:ext xmlns:c15="http://schemas.microsoft.com/office/drawing/2012/chart" uri="{CE6537A1-D6FC-4f65-9D91-7224C49458BB}"/>
                <c:ext xmlns:c16="http://schemas.microsoft.com/office/drawing/2014/chart" uri="{C3380CC4-5D6E-409C-BE32-E72D297353CC}">
                  <c16:uniqueId val="{0000006C-BCBE-47FE-A5C8-AD0F3BFFC411}"/>
                </c:ext>
              </c:extLst>
            </c:dLbl>
            <c:dLbl>
              <c:idx val="99"/>
              <c:delete val="1"/>
              <c:extLst>
                <c:ext xmlns:c15="http://schemas.microsoft.com/office/drawing/2012/chart" uri="{CE6537A1-D6FC-4f65-9D91-7224C49458BB}"/>
                <c:ext xmlns:c16="http://schemas.microsoft.com/office/drawing/2014/chart" uri="{C3380CC4-5D6E-409C-BE32-E72D297353CC}">
                  <c16:uniqueId val="{0000006D-BCBE-47FE-A5C8-AD0F3BFFC411}"/>
                </c:ext>
              </c:extLst>
            </c:dLbl>
            <c:dLbl>
              <c:idx val="100"/>
              <c:delete val="1"/>
              <c:extLst>
                <c:ext xmlns:c15="http://schemas.microsoft.com/office/drawing/2012/chart" uri="{CE6537A1-D6FC-4f65-9D91-7224C49458BB}"/>
                <c:ext xmlns:c16="http://schemas.microsoft.com/office/drawing/2014/chart" uri="{C3380CC4-5D6E-409C-BE32-E72D297353CC}">
                  <c16:uniqueId val="{0000006E-BCBE-47FE-A5C8-AD0F3BFFC411}"/>
                </c:ext>
              </c:extLst>
            </c:dLbl>
            <c:dLbl>
              <c:idx val="101"/>
              <c:delete val="1"/>
              <c:extLst>
                <c:ext xmlns:c15="http://schemas.microsoft.com/office/drawing/2012/chart" uri="{CE6537A1-D6FC-4f65-9D91-7224C49458BB}"/>
                <c:ext xmlns:c16="http://schemas.microsoft.com/office/drawing/2014/chart" uri="{C3380CC4-5D6E-409C-BE32-E72D297353CC}">
                  <c16:uniqueId val="{0000006F-BCBE-47FE-A5C8-AD0F3BFFC411}"/>
                </c:ext>
              </c:extLst>
            </c:dLbl>
            <c:dLbl>
              <c:idx val="102"/>
              <c:delete val="1"/>
              <c:extLst>
                <c:ext xmlns:c15="http://schemas.microsoft.com/office/drawing/2012/chart" uri="{CE6537A1-D6FC-4f65-9D91-7224C49458BB}"/>
                <c:ext xmlns:c16="http://schemas.microsoft.com/office/drawing/2014/chart" uri="{C3380CC4-5D6E-409C-BE32-E72D297353CC}">
                  <c16:uniqueId val="{00000070-BCBE-47FE-A5C8-AD0F3BFFC411}"/>
                </c:ext>
              </c:extLst>
            </c:dLbl>
            <c:dLbl>
              <c:idx val="103"/>
              <c:delete val="1"/>
              <c:extLst>
                <c:ext xmlns:c15="http://schemas.microsoft.com/office/drawing/2012/chart" uri="{CE6537A1-D6FC-4f65-9D91-7224C49458BB}"/>
                <c:ext xmlns:c16="http://schemas.microsoft.com/office/drawing/2014/chart" uri="{C3380CC4-5D6E-409C-BE32-E72D297353CC}">
                  <c16:uniqueId val="{00000071-BCBE-47FE-A5C8-AD0F3BFFC411}"/>
                </c:ext>
              </c:extLst>
            </c:dLbl>
            <c:dLbl>
              <c:idx val="104"/>
              <c:delete val="1"/>
              <c:extLst>
                <c:ext xmlns:c15="http://schemas.microsoft.com/office/drawing/2012/chart" uri="{CE6537A1-D6FC-4f65-9D91-7224C49458BB}"/>
                <c:ext xmlns:c16="http://schemas.microsoft.com/office/drawing/2014/chart" uri="{C3380CC4-5D6E-409C-BE32-E72D297353CC}">
                  <c16:uniqueId val="{00000072-BCBE-47FE-A5C8-AD0F3BFFC411}"/>
                </c:ext>
              </c:extLst>
            </c:dLbl>
            <c:dLbl>
              <c:idx val="105"/>
              <c:delete val="1"/>
              <c:extLst>
                <c:ext xmlns:c15="http://schemas.microsoft.com/office/drawing/2012/chart" uri="{CE6537A1-D6FC-4f65-9D91-7224C49458BB}"/>
                <c:ext xmlns:c16="http://schemas.microsoft.com/office/drawing/2014/chart" uri="{C3380CC4-5D6E-409C-BE32-E72D297353CC}">
                  <c16:uniqueId val="{00000073-BCBE-47FE-A5C8-AD0F3BFFC411}"/>
                </c:ext>
              </c:extLst>
            </c:dLbl>
            <c:dLbl>
              <c:idx val="106"/>
              <c:delete val="1"/>
              <c:extLst>
                <c:ext xmlns:c15="http://schemas.microsoft.com/office/drawing/2012/chart" uri="{CE6537A1-D6FC-4f65-9D91-7224C49458BB}"/>
                <c:ext xmlns:c16="http://schemas.microsoft.com/office/drawing/2014/chart" uri="{C3380CC4-5D6E-409C-BE32-E72D297353CC}">
                  <c16:uniqueId val="{00000074-BCBE-47FE-A5C8-AD0F3BFFC411}"/>
                </c:ext>
              </c:extLst>
            </c:dLbl>
            <c:dLbl>
              <c:idx val="107"/>
              <c:delete val="1"/>
              <c:extLst>
                <c:ext xmlns:c15="http://schemas.microsoft.com/office/drawing/2012/chart" uri="{CE6537A1-D6FC-4f65-9D91-7224C49458BB}"/>
                <c:ext xmlns:c16="http://schemas.microsoft.com/office/drawing/2014/chart" uri="{C3380CC4-5D6E-409C-BE32-E72D297353CC}">
                  <c16:uniqueId val="{00000075-BCBE-47FE-A5C8-AD0F3BFFC411}"/>
                </c:ext>
              </c:extLst>
            </c:dLbl>
            <c:dLbl>
              <c:idx val="108"/>
              <c:delete val="1"/>
              <c:extLst>
                <c:ext xmlns:c15="http://schemas.microsoft.com/office/drawing/2012/chart" uri="{CE6537A1-D6FC-4f65-9D91-7224C49458BB}"/>
                <c:ext xmlns:c16="http://schemas.microsoft.com/office/drawing/2014/chart" uri="{C3380CC4-5D6E-409C-BE32-E72D297353CC}">
                  <c16:uniqueId val="{00000076-BCBE-47FE-A5C8-AD0F3BFFC411}"/>
                </c:ext>
              </c:extLst>
            </c:dLbl>
            <c:dLbl>
              <c:idx val="109"/>
              <c:delete val="1"/>
              <c:extLst>
                <c:ext xmlns:c15="http://schemas.microsoft.com/office/drawing/2012/chart" uri="{CE6537A1-D6FC-4f65-9D91-7224C49458BB}"/>
                <c:ext xmlns:c16="http://schemas.microsoft.com/office/drawing/2014/chart" uri="{C3380CC4-5D6E-409C-BE32-E72D297353CC}">
                  <c16:uniqueId val="{00000077-BCBE-47FE-A5C8-AD0F3BFFC411}"/>
                </c:ext>
              </c:extLst>
            </c:dLbl>
            <c:dLbl>
              <c:idx val="110"/>
              <c:delete val="1"/>
              <c:extLst>
                <c:ext xmlns:c15="http://schemas.microsoft.com/office/drawing/2012/chart" uri="{CE6537A1-D6FC-4f65-9D91-7224C49458BB}"/>
                <c:ext xmlns:c16="http://schemas.microsoft.com/office/drawing/2014/chart" uri="{C3380CC4-5D6E-409C-BE32-E72D297353CC}">
                  <c16:uniqueId val="{00000078-BCBE-47FE-A5C8-AD0F3BFFC411}"/>
                </c:ext>
              </c:extLst>
            </c:dLbl>
            <c:dLbl>
              <c:idx val="111"/>
              <c:delete val="1"/>
              <c:extLst>
                <c:ext xmlns:c15="http://schemas.microsoft.com/office/drawing/2012/chart" uri="{CE6537A1-D6FC-4f65-9D91-7224C49458BB}"/>
                <c:ext xmlns:c16="http://schemas.microsoft.com/office/drawing/2014/chart" uri="{C3380CC4-5D6E-409C-BE32-E72D297353CC}">
                  <c16:uniqueId val="{00000079-BCBE-47FE-A5C8-AD0F3BFFC411}"/>
                </c:ext>
              </c:extLst>
            </c:dLbl>
            <c:dLbl>
              <c:idx val="112"/>
              <c:delete val="1"/>
              <c:extLst>
                <c:ext xmlns:c15="http://schemas.microsoft.com/office/drawing/2012/chart" uri="{CE6537A1-D6FC-4f65-9D91-7224C49458BB}"/>
                <c:ext xmlns:c16="http://schemas.microsoft.com/office/drawing/2014/chart" uri="{C3380CC4-5D6E-409C-BE32-E72D297353CC}">
                  <c16:uniqueId val="{0000007A-BCBE-47FE-A5C8-AD0F3BFFC411}"/>
                </c:ext>
              </c:extLst>
            </c:dLbl>
            <c:dLbl>
              <c:idx val="113"/>
              <c:delete val="1"/>
              <c:extLst>
                <c:ext xmlns:c15="http://schemas.microsoft.com/office/drawing/2012/chart" uri="{CE6537A1-D6FC-4f65-9D91-7224C49458BB}"/>
                <c:ext xmlns:c16="http://schemas.microsoft.com/office/drawing/2014/chart" uri="{C3380CC4-5D6E-409C-BE32-E72D297353CC}">
                  <c16:uniqueId val="{0000007B-BCBE-47FE-A5C8-AD0F3BFFC411}"/>
                </c:ext>
              </c:extLst>
            </c:dLbl>
            <c:dLbl>
              <c:idx val="114"/>
              <c:delete val="1"/>
              <c:extLst>
                <c:ext xmlns:c15="http://schemas.microsoft.com/office/drawing/2012/chart" uri="{CE6537A1-D6FC-4f65-9D91-7224C49458BB}"/>
                <c:ext xmlns:c16="http://schemas.microsoft.com/office/drawing/2014/chart" uri="{C3380CC4-5D6E-409C-BE32-E72D297353CC}">
                  <c16:uniqueId val="{0000007C-BCBE-47FE-A5C8-AD0F3BFFC411}"/>
                </c:ext>
              </c:extLst>
            </c:dLbl>
            <c:dLbl>
              <c:idx val="115"/>
              <c:delete val="1"/>
              <c:extLst>
                <c:ext xmlns:c15="http://schemas.microsoft.com/office/drawing/2012/chart" uri="{CE6537A1-D6FC-4f65-9D91-7224C49458BB}"/>
                <c:ext xmlns:c16="http://schemas.microsoft.com/office/drawing/2014/chart" uri="{C3380CC4-5D6E-409C-BE32-E72D297353CC}">
                  <c16:uniqueId val="{0000007D-BCBE-47FE-A5C8-AD0F3BFFC411}"/>
                </c:ext>
              </c:extLst>
            </c:dLbl>
            <c:dLbl>
              <c:idx val="116"/>
              <c:delete val="1"/>
              <c:extLst>
                <c:ext xmlns:c15="http://schemas.microsoft.com/office/drawing/2012/chart" uri="{CE6537A1-D6FC-4f65-9D91-7224C49458BB}"/>
                <c:ext xmlns:c16="http://schemas.microsoft.com/office/drawing/2014/chart" uri="{C3380CC4-5D6E-409C-BE32-E72D297353CC}">
                  <c16:uniqueId val="{0000007E-BCBE-47FE-A5C8-AD0F3BFFC411}"/>
                </c:ext>
              </c:extLst>
            </c:dLbl>
            <c:dLbl>
              <c:idx val="117"/>
              <c:delete val="1"/>
              <c:extLst>
                <c:ext xmlns:c15="http://schemas.microsoft.com/office/drawing/2012/chart" uri="{CE6537A1-D6FC-4f65-9D91-7224C49458BB}"/>
                <c:ext xmlns:c16="http://schemas.microsoft.com/office/drawing/2014/chart" uri="{C3380CC4-5D6E-409C-BE32-E72D297353CC}">
                  <c16:uniqueId val="{0000007F-BCBE-47FE-A5C8-AD0F3BFFC411}"/>
                </c:ext>
              </c:extLst>
            </c:dLbl>
            <c:dLbl>
              <c:idx val="118"/>
              <c:delete val="1"/>
              <c:extLst>
                <c:ext xmlns:c15="http://schemas.microsoft.com/office/drawing/2012/chart" uri="{CE6537A1-D6FC-4f65-9D91-7224C49458BB}"/>
                <c:ext xmlns:c16="http://schemas.microsoft.com/office/drawing/2014/chart" uri="{C3380CC4-5D6E-409C-BE32-E72D297353CC}">
                  <c16:uniqueId val="{00000080-BCBE-47FE-A5C8-AD0F3BFFC411}"/>
                </c:ext>
              </c:extLst>
            </c:dLbl>
            <c:dLbl>
              <c:idx val="119"/>
              <c:delete val="1"/>
              <c:extLst>
                <c:ext xmlns:c15="http://schemas.microsoft.com/office/drawing/2012/chart" uri="{CE6537A1-D6FC-4f65-9D91-7224C49458BB}"/>
                <c:ext xmlns:c16="http://schemas.microsoft.com/office/drawing/2014/chart" uri="{C3380CC4-5D6E-409C-BE32-E72D297353CC}">
                  <c16:uniqueId val="{00000081-BCBE-47FE-A5C8-AD0F3BFFC411}"/>
                </c:ext>
              </c:extLst>
            </c:dLbl>
            <c:dLbl>
              <c:idx val="120"/>
              <c:delete val="1"/>
              <c:extLst>
                <c:ext xmlns:c15="http://schemas.microsoft.com/office/drawing/2012/chart" uri="{CE6537A1-D6FC-4f65-9D91-7224C49458BB}"/>
                <c:ext xmlns:c16="http://schemas.microsoft.com/office/drawing/2014/chart" uri="{C3380CC4-5D6E-409C-BE32-E72D297353CC}">
                  <c16:uniqueId val="{00000082-BCBE-47FE-A5C8-AD0F3BFFC411}"/>
                </c:ext>
              </c:extLst>
            </c:dLbl>
            <c:dLbl>
              <c:idx val="121"/>
              <c:delete val="1"/>
              <c:extLst>
                <c:ext xmlns:c15="http://schemas.microsoft.com/office/drawing/2012/chart" uri="{CE6537A1-D6FC-4f65-9D91-7224C49458BB}"/>
                <c:ext xmlns:c16="http://schemas.microsoft.com/office/drawing/2014/chart" uri="{C3380CC4-5D6E-409C-BE32-E72D297353CC}">
                  <c16:uniqueId val="{00000083-BCBE-47FE-A5C8-AD0F3BFFC411}"/>
                </c:ext>
              </c:extLst>
            </c:dLbl>
            <c:dLbl>
              <c:idx val="122"/>
              <c:delete val="1"/>
              <c:extLst>
                <c:ext xmlns:c15="http://schemas.microsoft.com/office/drawing/2012/chart" uri="{CE6537A1-D6FC-4f65-9D91-7224C49458BB}"/>
                <c:ext xmlns:c16="http://schemas.microsoft.com/office/drawing/2014/chart" uri="{C3380CC4-5D6E-409C-BE32-E72D297353CC}">
                  <c16:uniqueId val="{00000084-BCBE-47FE-A5C8-AD0F3BFFC411}"/>
                </c:ext>
              </c:extLst>
            </c:dLbl>
            <c:dLbl>
              <c:idx val="123"/>
              <c:delete val="1"/>
              <c:extLst>
                <c:ext xmlns:c15="http://schemas.microsoft.com/office/drawing/2012/chart" uri="{CE6537A1-D6FC-4f65-9D91-7224C49458BB}"/>
                <c:ext xmlns:c16="http://schemas.microsoft.com/office/drawing/2014/chart" uri="{C3380CC4-5D6E-409C-BE32-E72D297353CC}">
                  <c16:uniqueId val="{00000085-BCBE-47FE-A5C8-AD0F3BFFC411}"/>
                </c:ext>
              </c:extLst>
            </c:dLbl>
            <c:dLbl>
              <c:idx val="124"/>
              <c:delete val="1"/>
              <c:extLst>
                <c:ext xmlns:c15="http://schemas.microsoft.com/office/drawing/2012/chart" uri="{CE6537A1-D6FC-4f65-9D91-7224C49458BB}"/>
                <c:ext xmlns:c16="http://schemas.microsoft.com/office/drawing/2014/chart" uri="{C3380CC4-5D6E-409C-BE32-E72D297353CC}">
                  <c16:uniqueId val="{00000086-BCBE-47FE-A5C8-AD0F3BFFC411}"/>
                </c:ext>
              </c:extLst>
            </c:dLbl>
            <c:dLbl>
              <c:idx val="125"/>
              <c:delete val="1"/>
              <c:extLst>
                <c:ext xmlns:c15="http://schemas.microsoft.com/office/drawing/2012/chart" uri="{CE6537A1-D6FC-4f65-9D91-7224C49458BB}"/>
                <c:ext xmlns:c16="http://schemas.microsoft.com/office/drawing/2014/chart" uri="{C3380CC4-5D6E-409C-BE32-E72D297353CC}">
                  <c16:uniqueId val="{00000087-BCBE-47FE-A5C8-AD0F3BFFC411}"/>
                </c:ext>
              </c:extLst>
            </c:dLbl>
            <c:dLbl>
              <c:idx val="126"/>
              <c:delete val="1"/>
              <c:extLst>
                <c:ext xmlns:c15="http://schemas.microsoft.com/office/drawing/2012/chart" uri="{CE6537A1-D6FC-4f65-9D91-7224C49458BB}"/>
                <c:ext xmlns:c16="http://schemas.microsoft.com/office/drawing/2014/chart" uri="{C3380CC4-5D6E-409C-BE32-E72D297353CC}">
                  <c16:uniqueId val="{00000088-BCBE-47FE-A5C8-AD0F3BFFC411}"/>
                </c:ext>
              </c:extLst>
            </c:dLbl>
            <c:dLbl>
              <c:idx val="127"/>
              <c:delete val="1"/>
              <c:extLst>
                <c:ext xmlns:c15="http://schemas.microsoft.com/office/drawing/2012/chart" uri="{CE6537A1-D6FC-4f65-9D91-7224C49458BB}"/>
                <c:ext xmlns:c16="http://schemas.microsoft.com/office/drawing/2014/chart" uri="{C3380CC4-5D6E-409C-BE32-E72D297353CC}">
                  <c16:uniqueId val="{00000089-BCBE-47FE-A5C8-AD0F3BFFC411}"/>
                </c:ext>
              </c:extLst>
            </c:dLbl>
            <c:dLbl>
              <c:idx val="128"/>
              <c:delete val="1"/>
              <c:extLst>
                <c:ext xmlns:c15="http://schemas.microsoft.com/office/drawing/2012/chart" uri="{CE6537A1-D6FC-4f65-9D91-7224C49458BB}"/>
                <c:ext xmlns:c16="http://schemas.microsoft.com/office/drawing/2014/chart" uri="{C3380CC4-5D6E-409C-BE32-E72D297353CC}">
                  <c16:uniqueId val="{0000008A-BCBE-47FE-A5C8-AD0F3BFFC411}"/>
                </c:ext>
              </c:extLst>
            </c:dLbl>
            <c:dLbl>
              <c:idx val="129"/>
              <c:delete val="1"/>
              <c:extLst>
                <c:ext xmlns:c15="http://schemas.microsoft.com/office/drawing/2012/chart" uri="{CE6537A1-D6FC-4f65-9D91-7224C49458BB}"/>
                <c:ext xmlns:c16="http://schemas.microsoft.com/office/drawing/2014/chart" uri="{C3380CC4-5D6E-409C-BE32-E72D297353CC}">
                  <c16:uniqueId val="{0000008B-BCBE-47FE-A5C8-AD0F3BFFC411}"/>
                </c:ext>
              </c:extLst>
            </c:dLbl>
            <c:dLbl>
              <c:idx val="130"/>
              <c:delete val="1"/>
              <c:extLst>
                <c:ext xmlns:c15="http://schemas.microsoft.com/office/drawing/2012/chart" uri="{CE6537A1-D6FC-4f65-9D91-7224C49458BB}"/>
                <c:ext xmlns:c16="http://schemas.microsoft.com/office/drawing/2014/chart" uri="{C3380CC4-5D6E-409C-BE32-E72D297353CC}">
                  <c16:uniqueId val="{0000008C-BCBE-47FE-A5C8-AD0F3BFFC411}"/>
                </c:ext>
              </c:extLst>
            </c:dLbl>
            <c:dLbl>
              <c:idx val="131"/>
              <c:delete val="1"/>
              <c:extLst>
                <c:ext xmlns:c15="http://schemas.microsoft.com/office/drawing/2012/chart" uri="{CE6537A1-D6FC-4f65-9D91-7224C49458BB}"/>
                <c:ext xmlns:c16="http://schemas.microsoft.com/office/drawing/2014/chart" uri="{C3380CC4-5D6E-409C-BE32-E72D297353CC}">
                  <c16:uniqueId val="{0000008D-BCBE-47FE-A5C8-AD0F3BFFC411}"/>
                </c:ext>
              </c:extLst>
            </c:dLbl>
            <c:dLbl>
              <c:idx val="132"/>
              <c:delete val="1"/>
              <c:extLst>
                <c:ext xmlns:c15="http://schemas.microsoft.com/office/drawing/2012/chart" uri="{CE6537A1-D6FC-4f65-9D91-7224C49458BB}"/>
                <c:ext xmlns:c16="http://schemas.microsoft.com/office/drawing/2014/chart" uri="{C3380CC4-5D6E-409C-BE32-E72D297353CC}">
                  <c16:uniqueId val="{0000008E-BCBE-47FE-A5C8-AD0F3BFFC411}"/>
                </c:ext>
              </c:extLst>
            </c:dLbl>
            <c:dLbl>
              <c:idx val="133"/>
              <c:delete val="1"/>
              <c:extLst>
                <c:ext xmlns:c15="http://schemas.microsoft.com/office/drawing/2012/chart" uri="{CE6537A1-D6FC-4f65-9D91-7224C49458BB}"/>
                <c:ext xmlns:c16="http://schemas.microsoft.com/office/drawing/2014/chart" uri="{C3380CC4-5D6E-409C-BE32-E72D297353CC}">
                  <c16:uniqueId val="{0000008F-BCBE-47FE-A5C8-AD0F3BFFC411}"/>
                </c:ext>
              </c:extLst>
            </c:dLbl>
            <c:dLbl>
              <c:idx val="134"/>
              <c:delete val="1"/>
              <c:extLst>
                <c:ext xmlns:c15="http://schemas.microsoft.com/office/drawing/2012/chart" uri="{CE6537A1-D6FC-4f65-9D91-7224C49458BB}"/>
                <c:ext xmlns:c16="http://schemas.microsoft.com/office/drawing/2014/chart" uri="{C3380CC4-5D6E-409C-BE32-E72D297353CC}">
                  <c16:uniqueId val="{00000090-BCBE-47FE-A5C8-AD0F3BFFC411}"/>
                </c:ext>
              </c:extLst>
            </c:dLbl>
            <c:dLbl>
              <c:idx val="135"/>
              <c:delete val="1"/>
              <c:extLst>
                <c:ext xmlns:c15="http://schemas.microsoft.com/office/drawing/2012/chart" uri="{CE6537A1-D6FC-4f65-9D91-7224C49458BB}"/>
                <c:ext xmlns:c16="http://schemas.microsoft.com/office/drawing/2014/chart" uri="{C3380CC4-5D6E-409C-BE32-E72D297353CC}">
                  <c16:uniqueId val="{00000091-BCBE-47FE-A5C8-AD0F3BFFC411}"/>
                </c:ext>
              </c:extLst>
            </c:dLbl>
            <c:dLbl>
              <c:idx val="136"/>
              <c:delete val="1"/>
              <c:extLst>
                <c:ext xmlns:c15="http://schemas.microsoft.com/office/drawing/2012/chart" uri="{CE6537A1-D6FC-4f65-9D91-7224C49458BB}"/>
                <c:ext xmlns:c16="http://schemas.microsoft.com/office/drawing/2014/chart" uri="{C3380CC4-5D6E-409C-BE32-E72D297353CC}">
                  <c16:uniqueId val="{00000092-BCBE-47FE-A5C8-AD0F3BFFC411}"/>
                </c:ext>
              </c:extLst>
            </c:dLbl>
            <c:dLbl>
              <c:idx val="137"/>
              <c:delete val="1"/>
              <c:extLst>
                <c:ext xmlns:c15="http://schemas.microsoft.com/office/drawing/2012/chart" uri="{CE6537A1-D6FC-4f65-9D91-7224C49458BB}"/>
                <c:ext xmlns:c16="http://schemas.microsoft.com/office/drawing/2014/chart" uri="{C3380CC4-5D6E-409C-BE32-E72D297353CC}">
                  <c16:uniqueId val="{00000093-BCBE-47FE-A5C8-AD0F3BFFC411}"/>
                </c:ext>
              </c:extLst>
            </c:dLbl>
            <c:dLbl>
              <c:idx val="138"/>
              <c:delete val="1"/>
              <c:extLst>
                <c:ext xmlns:c15="http://schemas.microsoft.com/office/drawing/2012/chart" uri="{CE6537A1-D6FC-4f65-9D91-7224C49458BB}"/>
                <c:ext xmlns:c16="http://schemas.microsoft.com/office/drawing/2014/chart" uri="{C3380CC4-5D6E-409C-BE32-E72D297353CC}">
                  <c16:uniqueId val="{00000094-BCBE-47FE-A5C8-AD0F3BFFC411}"/>
                </c:ext>
              </c:extLst>
            </c:dLbl>
            <c:dLbl>
              <c:idx val="139"/>
              <c:delete val="1"/>
              <c:extLst>
                <c:ext xmlns:c15="http://schemas.microsoft.com/office/drawing/2012/chart" uri="{CE6537A1-D6FC-4f65-9D91-7224C49458BB}"/>
                <c:ext xmlns:c16="http://schemas.microsoft.com/office/drawing/2014/chart" uri="{C3380CC4-5D6E-409C-BE32-E72D297353CC}">
                  <c16:uniqueId val="{00000095-BCBE-47FE-A5C8-AD0F3BFFC411}"/>
                </c:ext>
              </c:extLst>
            </c:dLbl>
            <c:dLbl>
              <c:idx val="140"/>
              <c:delete val="1"/>
              <c:extLst>
                <c:ext xmlns:c15="http://schemas.microsoft.com/office/drawing/2012/chart" uri="{CE6537A1-D6FC-4f65-9D91-7224C49458BB}"/>
                <c:ext xmlns:c16="http://schemas.microsoft.com/office/drawing/2014/chart" uri="{C3380CC4-5D6E-409C-BE32-E72D297353CC}">
                  <c16:uniqueId val="{00000096-BCBE-47FE-A5C8-AD0F3BFFC411}"/>
                </c:ext>
              </c:extLst>
            </c:dLbl>
            <c:dLbl>
              <c:idx val="141"/>
              <c:layout>
                <c:manualLayout>
                  <c:x val="-0.12757418958993763"/>
                  <c:y val="-1.4028211409729202E-1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97-BCBE-47FE-A5C8-AD0F3BFFC411}"/>
                </c:ext>
              </c:extLst>
            </c:dLbl>
            <c:dLbl>
              <c:idx val="142"/>
              <c:delete val="1"/>
              <c:extLst>
                <c:ext xmlns:c15="http://schemas.microsoft.com/office/drawing/2012/chart" uri="{CE6537A1-D6FC-4f65-9D91-7224C49458BB}"/>
                <c:ext xmlns:c16="http://schemas.microsoft.com/office/drawing/2014/chart" uri="{C3380CC4-5D6E-409C-BE32-E72D297353CC}">
                  <c16:uniqueId val="{00000098-BCBE-47FE-A5C8-AD0F3BFFC411}"/>
                </c:ext>
              </c:extLst>
            </c:dLbl>
            <c:dLbl>
              <c:idx val="143"/>
              <c:delete val="1"/>
              <c:extLst>
                <c:ext xmlns:c15="http://schemas.microsoft.com/office/drawing/2012/chart" uri="{CE6537A1-D6FC-4f65-9D91-7224C49458BB}"/>
                <c:ext xmlns:c16="http://schemas.microsoft.com/office/drawing/2014/chart" uri="{C3380CC4-5D6E-409C-BE32-E72D297353CC}">
                  <c16:uniqueId val="{00000099-BCBE-47FE-A5C8-AD0F3BFFC411}"/>
                </c:ext>
              </c:extLst>
            </c:dLbl>
            <c:dLbl>
              <c:idx val="144"/>
              <c:delete val="1"/>
              <c:extLst>
                <c:ext xmlns:c15="http://schemas.microsoft.com/office/drawing/2012/chart" uri="{CE6537A1-D6FC-4f65-9D91-7224C49458BB}"/>
                <c:ext xmlns:c16="http://schemas.microsoft.com/office/drawing/2014/chart" uri="{C3380CC4-5D6E-409C-BE32-E72D297353CC}">
                  <c16:uniqueId val="{0000009A-BCBE-47FE-A5C8-AD0F3BFFC411}"/>
                </c:ext>
              </c:extLst>
            </c:dLbl>
            <c:dLbl>
              <c:idx val="145"/>
              <c:delete val="1"/>
              <c:extLst>
                <c:ext xmlns:c15="http://schemas.microsoft.com/office/drawing/2012/chart" uri="{CE6537A1-D6FC-4f65-9D91-7224C49458BB}"/>
                <c:ext xmlns:c16="http://schemas.microsoft.com/office/drawing/2014/chart" uri="{C3380CC4-5D6E-409C-BE32-E72D297353CC}">
                  <c16:uniqueId val="{0000009B-BCBE-47FE-A5C8-AD0F3BFFC411}"/>
                </c:ext>
              </c:extLst>
            </c:dLbl>
            <c:dLbl>
              <c:idx val="146"/>
              <c:delete val="1"/>
              <c:extLst>
                <c:ext xmlns:c15="http://schemas.microsoft.com/office/drawing/2012/chart" uri="{CE6537A1-D6FC-4f65-9D91-7224C49458BB}"/>
                <c:ext xmlns:c16="http://schemas.microsoft.com/office/drawing/2014/chart" uri="{C3380CC4-5D6E-409C-BE32-E72D297353CC}">
                  <c16:uniqueId val="{0000009C-BCBE-47FE-A5C8-AD0F3BFFC411}"/>
                </c:ext>
              </c:extLst>
            </c:dLbl>
            <c:dLbl>
              <c:idx val="147"/>
              <c:delete val="1"/>
              <c:extLst>
                <c:ext xmlns:c15="http://schemas.microsoft.com/office/drawing/2012/chart" uri="{CE6537A1-D6FC-4f65-9D91-7224C49458BB}"/>
                <c:ext xmlns:c16="http://schemas.microsoft.com/office/drawing/2014/chart" uri="{C3380CC4-5D6E-409C-BE32-E72D297353CC}">
                  <c16:uniqueId val="{0000009D-BCBE-47FE-A5C8-AD0F3BFFC411}"/>
                </c:ext>
              </c:extLst>
            </c:dLbl>
            <c:dLbl>
              <c:idx val="148"/>
              <c:delete val="1"/>
              <c:extLst>
                <c:ext xmlns:c15="http://schemas.microsoft.com/office/drawing/2012/chart" uri="{CE6537A1-D6FC-4f65-9D91-7224C49458BB}"/>
                <c:ext xmlns:c16="http://schemas.microsoft.com/office/drawing/2014/chart" uri="{C3380CC4-5D6E-409C-BE32-E72D297353CC}">
                  <c16:uniqueId val="{0000009E-BCBE-47FE-A5C8-AD0F3BFFC411}"/>
                </c:ext>
              </c:extLst>
            </c:dLbl>
            <c:dLbl>
              <c:idx val="149"/>
              <c:delete val="1"/>
              <c:extLst>
                <c:ext xmlns:c15="http://schemas.microsoft.com/office/drawing/2012/chart" uri="{CE6537A1-D6FC-4f65-9D91-7224C49458BB}"/>
                <c:ext xmlns:c16="http://schemas.microsoft.com/office/drawing/2014/chart" uri="{C3380CC4-5D6E-409C-BE32-E72D297353CC}">
                  <c16:uniqueId val="{0000009F-BCBE-47FE-A5C8-AD0F3BFFC411}"/>
                </c:ext>
              </c:extLst>
            </c:dLbl>
            <c:dLbl>
              <c:idx val="150"/>
              <c:delete val="1"/>
              <c:extLst>
                <c:ext xmlns:c15="http://schemas.microsoft.com/office/drawing/2012/chart" uri="{CE6537A1-D6FC-4f65-9D91-7224C49458BB}"/>
                <c:ext xmlns:c16="http://schemas.microsoft.com/office/drawing/2014/chart" uri="{C3380CC4-5D6E-409C-BE32-E72D297353CC}">
                  <c16:uniqueId val="{000000A0-BCBE-47FE-A5C8-AD0F3BFFC411}"/>
                </c:ext>
              </c:extLst>
            </c:dLbl>
            <c:dLbl>
              <c:idx val="151"/>
              <c:delete val="1"/>
              <c:extLst>
                <c:ext xmlns:c15="http://schemas.microsoft.com/office/drawing/2012/chart" uri="{CE6537A1-D6FC-4f65-9D91-7224C49458BB}"/>
                <c:ext xmlns:c16="http://schemas.microsoft.com/office/drawing/2014/chart" uri="{C3380CC4-5D6E-409C-BE32-E72D297353CC}">
                  <c16:uniqueId val="{000000A1-BCBE-47FE-A5C8-AD0F3BFFC411}"/>
                </c:ext>
              </c:extLst>
            </c:dLbl>
            <c:dLbl>
              <c:idx val="152"/>
              <c:delete val="1"/>
              <c:extLst>
                <c:ext xmlns:c15="http://schemas.microsoft.com/office/drawing/2012/chart" uri="{CE6537A1-D6FC-4f65-9D91-7224C49458BB}"/>
                <c:ext xmlns:c16="http://schemas.microsoft.com/office/drawing/2014/chart" uri="{C3380CC4-5D6E-409C-BE32-E72D297353CC}">
                  <c16:uniqueId val="{000000A2-BCBE-47FE-A5C8-AD0F3BFFC411}"/>
                </c:ext>
              </c:extLst>
            </c:dLbl>
            <c:dLbl>
              <c:idx val="153"/>
              <c:delete val="1"/>
              <c:extLst>
                <c:ext xmlns:c15="http://schemas.microsoft.com/office/drawing/2012/chart" uri="{CE6537A1-D6FC-4f65-9D91-7224C49458BB}"/>
                <c:ext xmlns:c16="http://schemas.microsoft.com/office/drawing/2014/chart" uri="{C3380CC4-5D6E-409C-BE32-E72D297353CC}">
                  <c16:uniqueId val="{000000A3-BCBE-47FE-A5C8-AD0F3BFFC411}"/>
                </c:ext>
              </c:extLst>
            </c:dLbl>
            <c:dLbl>
              <c:idx val="154"/>
              <c:delete val="1"/>
              <c:extLst>
                <c:ext xmlns:c15="http://schemas.microsoft.com/office/drawing/2012/chart" uri="{CE6537A1-D6FC-4f65-9D91-7224C49458BB}"/>
                <c:ext xmlns:c16="http://schemas.microsoft.com/office/drawing/2014/chart" uri="{C3380CC4-5D6E-409C-BE32-E72D297353CC}">
                  <c16:uniqueId val="{000000A4-BCBE-47FE-A5C8-AD0F3BFFC411}"/>
                </c:ext>
              </c:extLst>
            </c:dLbl>
            <c:dLbl>
              <c:idx val="155"/>
              <c:delete val="1"/>
              <c:extLst>
                <c:ext xmlns:c15="http://schemas.microsoft.com/office/drawing/2012/chart" uri="{CE6537A1-D6FC-4f65-9D91-7224C49458BB}"/>
                <c:ext xmlns:c16="http://schemas.microsoft.com/office/drawing/2014/chart" uri="{C3380CC4-5D6E-409C-BE32-E72D297353CC}">
                  <c16:uniqueId val="{000000A5-BCBE-47FE-A5C8-AD0F3BFFC411}"/>
                </c:ext>
              </c:extLst>
            </c:dLbl>
            <c:dLbl>
              <c:idx val="156"/>
              <c:delete val="1"/>
              <c:extLst>
                <c:ext xmlns:c15="http://schemas.microsoft.com/office/drawing/2012/chart" uri="{CE6537A1-D6FC-4f65-9D91-7224C49458BB}"/>
                <c:ext xmlns:c16="http://schemas.microsoft.com/office/drawing/2014/chart" uri="{C3380CC4-5D6E-409C-BE32-E72D297353CC}">
                  <c16:uniqueId val="{000000A6-BCBE-47FE-A5C8-AD0F3BFFC411}"/>
                </c:ext>
              </c:extLst>
            </c:dLbl>
            <c:dLbl>
              <c:idx val="157"/>
              <c:delete val="1"/>
              <c:extLst>
                <c:ext xmlns:c15="http://schemas.microsoft.com/office/drawing/2012/chart" uri="{CE6537A1-D6FC-4f65-9D91-7224C49458BB}"/>
                <c:ext xmlns:c16="http://schemas.microsoft.com/office/drawing/2014/chart" uri="{C3380CC4-5D6E-409C-BE32-E72D297353CC}">
                  <c16:uniqueId val="{000000A7-BCBE-47FE-A5C8-AD0F3BFFC411}"/>
                </c:ext>
              </c:extLst>
            </c:dLbl>
            <c:dLbl>
              <c:idx val="158"/>
              <c:delete val="1"/>
              <c:extLst>
                <c:ext xmlns:c15="http://schemas.microsoft.com/office/drawing/2012/chart" uri="{CE6537A1-D6FC-4f65-9D91-7224C49458BB}"/>
                <c:ext xmlns:c16="http://schemas.microsoft.com/office/drawing/2014/chart" uri="{C3380CC4-5D6E-409C-BE32-E72D297353CC}">
                  <c16:uniqueId val="{000000A8-BCBE-47FE-A5C8-AD0F3BFFC411}"/>
                </c:ext>
              </c:extLst>
            </c:dLbl>
            <c:dLbl>
              <c:idx val="159"/>
              <c:delete val="1"/>
              <c:extLst>
                <c:ext xmlns:c15="http://schemas.microsoft.com/office/drawing/2012/chart" uri="{CE6537A1-D6FC-4f65-9D91-7224C49458BB}"/>
                <c:ext xmlns:c16="http://schemas.microsoft.com/office/drawing/2014/chart" uri="{C3380CC4-5D6E-409C-BE32-E72D297353CC}">
                  <c16:uniqueId val="{000000A9-BCBE-47FE-A5C8-AD0F3BFFC411}"/>
                </c:ext>
              </c:extLst>
            </c:dLbl>
            <c:dLbl>
              <c:idx val="160"/>
              <c:delete val="1"/>
              <c:extLst>
                <c:ext xmlns:c15="http://schemas.microsoft.com/office/drawing/2012/chart" uri="{CE6537A1-D6FC-4f65-9D91-7224C49458BB}"/>
                <c:ext xmlns:c16="http://schemas.microsoft.com/office/drawing/2014/chart" uri="{C3380CC4-5D6E-409C-BE32-E72D297353CC}">
                  <c16:uniqueId val="{000000AA-BCBE-47FE-A5C8-AD0F3BFFC411}"/>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'Global Indicators'!$B$35:$FF$35</c:f>
              <c:numCache>
                <c:formatCode>0.0</c:formatCode>
                <c:ptCount val="1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numCache>
            </c:numRef>
          </c:val>
          <c:smooth val="0"/>
          <c:extLst>
            <c:ext xmlns:c16="http://schemas.microsoft.com/office/drawing/2014/chart" uri="{C3380CC4-5D6E-409C-BE32-E72D297353CC}">
              <c16:uniqueId val="{0000013E-8879-46FE-8E5D-CA84EEEDBCF4}"/>
            </c:ext>
          </c:extLst>
        </c:ser>
        <c:dLbls>
          <c:showLegendKey val="0"/>
          <c:showVal val="0"/>
          <c:showCatName val="0"/>
          <c:showSerName val="0"/>
          <c:showPercent val="0"/>
          <c:showBubbleSize val="0"/>
        </c:dLbls>
        <c:smooth val="0"/>
        <c:axId val="539337736"/>
        <c:axId val="539338720"/>
      </c:lineChart>
      <c:dateAx>
        <c:axId val="5393377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da-DK"/>
          </a:p>
        </c:txPr>
        <c:crossAx val="539338720"/>
        <c:crossesAt val="0"/>
        <c:auto val="0"/>
        <c:lblOffset val="100"/>
        <c:baseTimeUnit val="days"/>
        <c:minorUnit val="3"/>
      </c:dateAx>
      <c:valAx>
        <c:axId val="539338720"/>
        <c:scaling>
          <c:orientation val="minMax"/>
          <c:max val="1.6"/>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tx1">
                <a:lumMod val="15000"/>
                <a:lumOff val="85000"/>
                <a:alpha val="95000"/>
              </a:schemeClr>
            </a:solidFill>
          </a:ln>
          <a:effectLst/>
        </c:spPr>
        <c:txPr>
          <a:bodyPr rot="-600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da-DK"/>
          </a:p>
        </c:txPr>
        <c:crossAx val="539337736"/>
        <c:crosses val="autoZero"/>
        <c:crossBetween val="between"/>
      </c:valAx>
      <c:spPr>
        <a:solidFill>
          <a:schemeClr val="accent4">
            <a:lumMod val="40000"/>
            <a:lumOff val="60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tx1">
          <a:lumMod val="15000"/>
          <a:lumOff val="85000"/>
        </a:schemeClr>
      </a:solidFill>
      <a:round/>
    </a:ln>
    <a:effectLst/>
  </c:spPr>
  <c:txPr>
    <a:bodyPr/>
    <a:lstStyle/>
    <a:p>
      <a:pPr>
        <a:defRPr>
          <a:solidFill>
            <a:schemeClr val="tx1">
              <a:lumMod val="75000"/>
              <a:lumOff val="25000"/>
            </a:schemeClr>
          </a:solidFill>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190501</xdr:colOff>
      <xdr:row>17</xdr:row>
      <xdr:rowOff>19050</xdr:rowOff>
    </xdr:from>
    <xdr:to>
      <xdr:col>14</xdr:col>
      <xdr:colOff>495301</xdr:colOff>
      <xdr:row>30</xdr:row>
      <xdr:rowOff>66675</xdr:rowOff>
    </xdr:to>
    <xdr:graphicFrame macro="">
      <xdr:nvGraphicFramePr>
        <xdr:cNvPr id="2" name="Chart 1043">
          <a:extLst>
            <a:ext uri="{FF2B5EF4-FFF2-40B4-BE49-F238E27FC236}">
              <a16:creationId xmlns:a16="http://schemas.microsoft.com/office/drawing/2014/main" id="{15BA1672-5720-4645-A145-03C421CB3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76200</xdr:colOff>
      <xdr:row>28</xdr:row>
      <xdr:rowOff>180975</xdr:rowOff>
    </xdr:from>
    <xdr:to>
      <xdr:col>12</xdr:col>
      <xdr:colOff>9524</xdr:colOff>
      <xdr:row>30</xdr:row>
      <xdr:rowOff>57150</xdr:rowOff>
    </xdr:to>
    <xdr:sp macro="" textlink="">
      <xdr:nvSpPr>
        <xdr:cNvPr id="3" name="Tekstboks 4">
          <a:extLst>
            <a:ext uri="{FF2B5EF4-FFF2-40B4-BE49-F238E27FC236}">
              <a16:creationId xmlns:a16="http://schemas.microsoft.com/office/drawing/2014/main" id="{3835053A-C303-4871-B089-86C6D51E5813}"/>
            </a:ext>
          </a:extLst>
        </xdr:cNvPr>
        <xdr:cNvSpPr txBox="1"/>
      </xdr:nvSpPr>
      <xdr:spPr>
        <a:xfrm>
          <a:off x="7362825" y="6019800"/>
          <a:ext cx="326707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100" b="1" i="0" baseline="30000">
              <a:solidFill>
                <a:schemeClr val="tx1">
                  <a:lumMod val="75000"/>
                  <a:lumOff val="25000"/>
                </a:schemeClr>
              </a:solidFill>
              <a:effectLst/>
            </a:rPr>
            <a:t>* </a:t>
          </a:r>
          <a:r>
            <a:rPr lang="en-US" sz="900">
              <a:solidFill>
                <a:schemeClr val="tx1">
                  <a:lumMod val="75000"/>
                  <a:lumOff val="25000"/>
                </a:schemeClr>
              </a:solidFill>
              <a:latin typeface="Times New Roman" panose="02020603050405020304" pitchFamily="18" charset="0"/>
              <a:cs typeface="Times New Roman" panose="02020603050405020304" pitchFamily="18" charset="0"/>
            </a:rPr>
            <a:t>Fossil </a:t>
          </a:r>
          <a:r>
            <a:rPr lang="da-DK" sz="1100" b="0" i="0" baseline="0">
              <a:solidFill>
                <a:schemeClr val="tx1">
                  <a:lumMod val="75000"/>
                  <a:lumOff val="25000"/>
                </a:schemeClr>
              </a:solidFill>
              <a:effectLst/>
              <a:latin typeface="+mn-lt"/>
              <a:ea typeface="+mn-ea"/>
              <a:cs typeface="+mn-cs"/>
            </a:rPr>
            <a:t>CO₂</a:t>
          </a:r>
          <a:r>
            <a:rPr lang="en-US" sz="900">
              <a:solidFill>
                <a:schemeClr val="tx1">
                  <a:lumMod val="75000"/>
                  <a:lumOff val="25000"/>
                </a:schemeClr>
              </a:solidFill>
              <a:latin typeface="Times New Roman" panose="02020603050405020304" pitchFamily="18" charset="0"/>
              <a:cs typeface="Times New Roman" panose="02020603050405020304" pitchFamily="18" charset="0"/>
            </a:rPr>
            <a:t> </a:t>
          </a:r>
          <a:r>
            <a:rPr lang="en-US" sz="900">
              <a:solidFill>
                <a:schemeClr val="tx1">
                  <a:lumMod val="75000"/>
                  <a:lumOff val="25000"/>
                </a:schemeClr>
              </a:solidFill>
              <a:latin typeface="+mn-lt"/>
              <a:cs typeface="Times New Roman" panose="02020603050405020304" pitchFamily="18" charset="0"/>
            </a:rPr>
            <a:t>Emissions</a:t>
          </a:r>
          <a:r>
            <a:rPr lang="en-US" sz="900" baseline="0">
              <a:solidFill>
                <a:schemeClr val="tx1">
                  <a:lumMod val="75000"/>
                  <a:lumOff val="25000"/>
                </a:schemeClr>
              </a:solidFill>
              <a:latin typeface="Times New Roman" panose="02020603050405020304" pitchFamily="18" charset="0"/>
              <a:cs typeface="Times New Roman" panose="02020603050405020304" pitchFamily="18" charset="0"/>
            </a:rPr>
            <a:t> (without bunkers) from EDGAR</a:t>
          </a:r>
          <a:endParaRPr lang="en-US" sz="900">
            <a:solidFill>
              <a:schemeClr val="tx1">
                <a:lumMod val="75000"/>
                <a:lumOff val="25000"/>
              </a:schemeClr>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8</xdr:row>
      <xdr:rowOff>9526</xdr:rowOff>
    </xdr:from>
    <xdr:to>
      <xdr:col>11</xdr:col>
      <xdr:colOff>1</xdr:colOff>
      <xdr:row>27</xdr:row>
      <xdr:rowOff>19050</xdr:rowOff>
    </xdr:to>
    <xdr:graphicFrame macro="">
      <xdr:nvGraphicFramePr>
        <xdr:cNvPr id="2" name="Chart 11">
          <a:extLst>
            <a:ext uri="{FF2B5EF4-FFF2-40B4-BE49-F238E27FC236}">
              <a16:creationId xmlns:a16="http://schemas.microsoft.com/office/drawing/2014/main" id="{57DC8D04-F907-4C5F-AB06-5767A4478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57</xdr:row>
      <xdr:rowOff>9526</xdr:rowOff>
    </xdr:from>
    <xdr:to>
      <xdr:col>11</xdr:col>
      <xdr:colOff>0</xdr:colOff>
      <xdr:row>77</xdr:row>
      <xdr:rowOff>66676</xdr:rowOff>
    </xdr:to>
    <xdr:graphicFrame macro="">
      <xdr:nvGraphicFramePr>
        <xdr:cNvPr id="3" name="Chart 12">
          <a:extLst>
            <a:ext uri="{FF2B5EF4-FFF2-40B4-BE49-F238E27FC236}">
              <a16:creationId xmlns:a16="http://schemas.microsoft.com/office/drawing/2014/main" id="{59ABA9E5-312B-4C20-9353-0F9CEAC9C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381000</xdr:colOff>
      <xdr:row>8</xdr:row>
      <xdr:rowOff>28575</xdr:rowOff>
    </xdr:from>
    <xdr:to>
      <xdr:col>10</xdr:col>
      <xdr:colOff>495305</xdr:colOff>
      <xdr:row>9</xdr:row>
      <xdr:rowOff>117475</xdr:rowOff>
    </xdr:to>
    <xdr:sp macro="" textlink="">
      <xdr:nvSpPr>
        <xdr:cNvPr id="4" name="Tekstboks 7">
          <a:extLst>
            <a:ext uri="{FF2B5EF4-FFF2-40B4-BE49-F238E27FC236}">
              <a16:creationId xmlns:a16="http://schemas.microsoft.com/office/drawing/2014/main" id="{F27CDB88-EC33-47A0-904F-5C618AD71EBD}"/>
            </a:ext>
          </a:extLst>
        </xdr:cNvPr>
        <xdr:cNvSpPr txBox="1"/>
      </xdr:nvSpPr>
      <xdr:spPr>
        <a:xfrm>
          <a:off x="6315075" y="1609725"/>
          <a:ext cx="1333505"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lumMod val="65000"/>
                  <a:lumOff val="35000"/>
                </a:schemeClr>
              </a:solidFill>
              <a:latin typeface="+mn-lt"/>
              <a:cs typeface="Times New Roman" panose="02020603050405020304" pitchFamily="18" charset="0"/>
            </a:rPr>
            <a:t>climatepositions</a:t>
          </a:r>
          <a:r>
            <a:rPr lang="en-US" sz="900">
              <a:solidFill>
                <a:schemeClr val="tx1">
                  <a:lumMod val="65000"/>
                  <a:lumOff val="35000"/>
                </a:schemeClr>
              </a:solidFill>
              <a:latin typeface="+mn-lt"/>
              <a:cs typeface="Times New Roman" panose="02020603050405020304" pitchFamily="18" charset="0"/>
            </a:rPr>
            <a:t>.com</a:t>
          </a:r>
        </a:p>
      </xdr:txBody>
    </xdr:sp>
    <xdr:clientData/>
  </xdr:twoCellAnchor>
  <xdr:twoCellAnchor>
    <xdr:from>
      <xdr:col>8</xdr:col>
      <xdr:colOff>428624</xdr:colOff>
      <xdr:row>57</xdr:row>
      <xdr:rowOff>19050</xdr:rowOff>
    </xdr:from>
    <xdr:to>
      <xdr:col>10</xdr:col>
      <xdr:colOff>533400</xdr:colOff>
      <xdr:row>58</xdr:row>
      <xdr:rowOff>76200</xdr:rowOff>
    </xdr:to>
    <xdr:sp macro="" textlink="">
      <xdr:nvSpPr>
        <xdr:cNvPr id="5" name="Tekstboks 10">
          <a:extLst>
            <a:ext uri="{FF2B5EF4-FFF2-40B4-BE49-F238E27FC236}">
              <a16:creationId xmlns:a16="http://schemas.microsoft.com/office/drawing/2014/main" id="{5BCEB575-56E8-4AB3-ABCD-92D0BEE591B0}"/>
            </a:ext>
          </a:extLst>
        </xdr:cNvPr>
        <xdr:cNvSpPr txBox="1"/>
      </xdr:nvSpPr>
      <xdr:spPr>
        <a:xfrm>
          <a:off x="6362699" y="10953750"/>
          <a:ext cx="13239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solidFill>
                <a:schemeClr val="bg1">
                  <a:lumMod val="50000"/>
                </a:schemeClr>
              </a:solidFill>
              <a:latin typeface="+mn-lt"/>
              <a:cs typeface="Times New Roman" panose="02020603050405020304" pitchFamily="18" charset="0"/>
            </a:rPr>
            <a:t>climatepositions.com</a:t>
          </a:r>
        </a:p>
      </xdr:txBody>
    </xdr:sp>
    <xdr:clientData/>
  </xdr:twoCellAnchor>
  <xdr:twoCellAnchor>
    <xdr:from>
      <xdr:col>12</xdr:col>
      <xdr:colOff>1</xdr:colOff>
      <xdr:row>7</xdr:row>
      <xdr:rowOff>180974</xdr:rowOff>
    </xdr:from>
    <xdr:to>
      <xdr:col>20</xdr:col>
      <xdr:colOff>9525</xdr:colOff>
      <xdr:row>23</xdr:row>
      <xdr:rowOff>190499</xdr:rowOff>
    </xdr:to>
    <xdr:graphicFrame macro="">
      <xdr:nvGraphicFramePr>
        <xdr:cNvPr id="6" name="Diagram 5">
          <a:extLst>
            <a:ext uri="{FF2B5EF4-FFF2-40B4-BE49-F238E27FC236}">
              <a16:creationId xmlns:a16="http://schemas.microsoft.com/office/drawing/2014/main" id="{63A0909F-DCD6-4746-B7AE-03747004D5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372338</xdr:colOff>
      <xdr:row>8</xdr:row>
      <xdr:rowOff>0</xdr:rowOff>
    </xdr:from>
    <xdr:to>
      <xdr:col>19</xdr:col>
      <xdr:colOff>538593</xdr:colOff>
      <xdr:row>9</xdr:row>
      <xdr:rowOff>60325</xdr:rowOff>
    </xdr:to>
    <xdr:sp macro="" textlink="">
      <xdr:nvSpPr>
        <xdr:cNvPr id="7" name="Tekstboks 7">
          <a:extLst>
            <a:ext uri="{FF2B5EF4-FFF2-40B4-BE49-F238E27FC236}">
              <a16:creationId xmlns:a16="http://schemas.microsoft.com/office/drawing/2014/main" id="{34661046-5778-4248-96BD-D2F43597EAD5}"/>
            </a:ext>
          </a:extLst>
        </xdr:cNvPr>
        <xdr:cNvSpPr txBox="1"/>
      </xdr:nvSpPr>
      <xdr:spPr>
        <a:xfrm>
          <a:off x="11819656" y="1584614"/>
          <a:ext cx="1378528"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solidFill>
                <a:schemeClr val="tx1">
                  <a:lumMod val="65000"/>
                  <a:lumOff val="35000"/>
                </a:schemeClr>
              </a:solidFill>
              <a:latin typeface="+mn-lt"/>
              <a:cs typeface="Times New Roman" panose="02020603050405020304" pitchFamily="18" charset="0"/>
            </a:rPr>
            <a:t>climatepositions</a:t>
          </a:r>
          <a:r>
            <a:rPr lang="en-US" sz="900">
              <a:solidFill>
                <a:schemeClr val="tx1">
                  <a:lumMod val="65000"/>
                  <a:lumOff val="35000"/>
                </a:schemeClr>
              </a:solidFill>
              <a:latin typeface="+mn-lt"/>
              <a:cs typeface="Times New Roman" panose="02020603050405020304" pitchFamily="18" charset="0"/>
            </a:rPr>
            <a:t>.com</a:t>
          </a:r>
        </a:p>
      </xdr:txBody>
    </xdr:sp>
    <xdr:clientData/>
  </xdr:twoCellAnchor>
  <xdr:twoCellAnchor>
    <xdr:from>
      <xdr:col>1</xdr:col>
      <xdr:colOff>0</xdr:colOff>
      <xdr:row>35</xdr:row>
      <xdr:rowOff>4761</xdr:rowOff>
    </xdr:from>
    <xdr:to>
      <xdr:col>10</xdr:col>
      <xdr:colOff>600075</xdr:colOff>
      <xdr:row>52</xdr:row>
      <xdr:rowOff>19050</xdr:rowOff>
    </xdr:to>
    <xdr:graphicFrame macro="">
      <xdr:nvGraphicFramePr>
        <xdr:cNvPr id="8" name="Diagram 7">
          <a:extLst>
            <a:ext uri="{FF2B5EF4-FFF2-40B4-BE49-F238E27FC236}">
              <a16:creationId xmlns:a16="http://schemas.microsoft.com/office/drawing/2014/main" id="{6DDE5C69-E4DD-4E14-9E4B-567188F23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0.76406</cdr:x>
      <cdr:y>0.0067</cdr:y>
    </cdr:from>
    <cdr:to>
      <cdr:x>0.97965</cdr:x>
      <cdr:y>0.07174</cdr:y>
    </cdr:to>
    <cdr:sp macro="" textlink="">
      <cdr:nvSpPr>
        <cdr:cNvPr id="2" name="Tekstboks 9">
          <a:extLst xmlns:a="http://schemas.openxmlformats.org/drawingml/2006/main">
            <a:ext uri="{FF2B5EF4-FFF2-40B4-BE49-F238E27FC236}">
              <a16:creationId xmlns:a16="http://schemas.microsoft.com/office/drawing/2014/main" id="{9AAABDB8-7962-4324-8F88-4DCBD084CF9C}"/>
            </a:ext>
          </a:extLst>
        </cdr:cNvPr>
        <cdr:cNvSpPr txBox="1"/>
      </cdr:nvSpPr>
      <cdr:spPr>
        <a:xfrm xmlns:a="http://schemas.openxmlformats.org/drawingml/2006/main">
          <a:off x="4657725" y="21794"/>
          <a:ext cx="1314221" cy="211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000">
              <a:solidFill>
                <a:schemeClr val="tx1">
                  <a:lumMod val="75000"/>
                  <a:lumOff val="25000"/>
                </a:schemeClr>
              </a:solidFill>
              <a:latin typeface="+mn-lt"/>
              <a:cs typeface="Times New Roman" panose="02020603050405020304" pitchFamily="18" charset="0"/>
            </a:rPr>
            <a:t>climatepositions</a:t>
          </a:r>
          <a:r>
            <a:rPr lang="en-US" sz="900">
              <a:solidFill>
                <a:schemeClr val="tx1">
                  <a:lumMod val="75000"/>
                  <a:lumOff val="25000"/>
                </a:schemeClr>
              </a:solidFill>
              <a:latin typeface="+mn-lt"/>
              <a:cs typeface="Times New Roman" panose="02020603050405020304" pitchFamily="18" charset="0"/>
            </a:rPr>
            <a:t>.com</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DU241"/>
  <sheetViews>
    <sheetView tabSelected="1" zoomScaleNormal="100" workbookViewId="0">
      <selection activeCell="A3" sqref="A3"/>
    </sheetView>
  </sheetViews>
  <sheetFormatPr defaultRowHeight="15" x14ac:dyDescent="0.25"/>
  <cols>
    <col min="1" max="1" width="31.7109375" customWidth="1"/>
    <col min="2" max="2" width="23.28515625" customWidth="1"/>
    <col min="3" max="3" width="13.42578125" customWidth="1"/>
    <col min="4" max="4" width="10.85546875" customWidth="1"/>
    <col min="5" max="122" width="10" customWidth="1"/>
  </cols>
  <sheetData>
    <row r="1" spans="1:125" x14ac:dyDescent="0.25">
      <c r="A1" s="1" t="s">
        <v>0</v>
      </c>
      <c r="B1" s="2"/>
      <c r="C1" s="3"/>
      <c r="D1" s="4"/>
      <c r="E1" s="5" t="s">
        <v>1</v>
      </c>
      <c r="F1" s="198"/>
      <c r="G1" s="4"/>
      <c r="H1" s="5" t="s">
        <v>239</v>
      </c>
      <c r="I1" s="198"/>
      <c r="J1" s="4"/>
      <c r="K1" s="5" t="s">
        <v>2</v>
      </c>
      <c r="L1" s="19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row>
    <row r="2" spans="1:125" ht="18.75" x14ac:dyDescent="0.3">
      <c r="A2" s="9" t="s">
        <v>243</v>
      </c>
      <c r="B2" s="10"/>
      <c r="C2" s="11"/>
      <c r="D2" s="12" t="s">
        <v>252</v>
      </c>
      <c r="E2" s="214">
        <v>1.05</v>
      </c>
      <c r="F2" s="13" t="s">
        <v>3</v>
      </c>
      <c r="G2" s="12">
        <v>2024</v>
      </c>
      <c r="H2" s="214">
        <v>424.61</v>
      </c>
      <c r="I2" s="145" t="s">
        <v>4</v>
      </c>
      <c r="J2" s="12">
        <v>2024</v>
      </c>
      <c r="K2" s="214">
        <v>8.14</v>
      </c>
      <c r="L2" s="14" t="s">
        <v>39</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row>
    <row r="3" spans="1:125" x14ac:dyDescent="0.25">
      <c r="A3" s="221">
        <v>45962</v>
      </c>
      <c r="B3" s="15"/>
      <c r="C3" s="16"/>
      <c r="D3" s="12" t="s">
        <v>237</v>
      </c>
      <c r="E3" s="17">
        <v>0.56000000000000005</v>
      </c>
      <c r="F3" s="13" t="s">
        <v>3</v>
      </c>
      <c r="G3" s="12">
        <v>1999</v>
      </c>
      <c r="H3" s="17">
        <v>368.54</v>
      </c>
      <c r="I3" s="145" t="s">
        <v>4</v>
      </c>
      <c r="J3" s="12">
        <v>1999</v>
      </c>
      <c r="K3" s="17">
        <v>6.08</v>
      </c>
      <c r="L3" s="14" t="s">
        <v>39</v>
      </c>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row>
    <row r="4" spans="1:125" x14ac:dyDescent="0.25">
      <c r="A4" s="14" t="s">
        <v>5</v>
      </c>
      <c r="B4" s="7"/>
      <c r="C4" s="7"/>
      <c r="D4" s="18">
        <f>D8-D5</f>
        <v>12.118888909345099</v>
      </c>
      <c r="E4" s="25" t="s">
        <v>244</v>
      </c>
      <c r="F4" s="7"/>
      <c r="G4" s="8"/>
      <c r="H4" s="8"/>
      <c r="I4" s="8"/>
      <c r="J4" s="8"/>
      <c r="K4" s="8"/>
      <c r="L4" s="8"/>
      <c r="M4" s="7"/>
      <c r="N4" s="19"/>
      <c r="O4" s="7"/>
      <c r="P4" s="7"/>
      <c r="Q4" s="7"/>
      <c r="R4" s="7"/>
      <c r="S4" s="20">
        <f>D4/S5</f>
        <v>2.4237777818690196</v>
      </c>
      <c r="T4" s="7"/>
      <c r="U4" s="7"/>
      <c r="V4" s="7"/>
      <c r="W4" s="7"/>
      <c r="X4" s="7"/>
      <c r="Y4" s="7"/>
      <c r="Z4" s="7"/>
      <c r="AA4" s="7"/>
      <c r="AB4" s="7"/>
      <c r="AC4" s="7"/>
      <c r="AD4" s="21"/>
      <c r="AE4" s="7"/>
      <c r="AF4" s="7"/>
      <c r="AG4" s="7"/>
      <c r="AH4" s="20">
        <f>D4/AH5</f>
        <v>3.0297222273362747</v>
      </c>
      <c r="AI4" s="7"/>
      <c r="AJ4" s="7"/>
      <c r="AK4" s="7"/>
      <c r="AL4" s="7"/>
      <c r="AM4" s="7"/>
      <c r="AN4" s="7"/>
      <c r="AO4" s="7"/>
      <c r="AP4" s="7"/>
      <c r="AQ4" s="22"/>
      <c r="AR4" s="23"/>
      <c r="AS4" s="23"/>
      <c r="AT4" s="24"/>
      <c r="AU4" s="7"/>
      <c r="AV4" s="7"/>
      <c r="AW4" s="20">
        <f>D4/AW5</f>
        <v>2.0198148182241833</v>
      </c>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row>
    <row r="5" spans="1:125" x14ac:dyDescent="0.25">
      <c r="A5" s="14" t="s">
        <v>6</v>
      </c>
      <c r="B5" s="7"/>
      <c r="C5" s="7"/>
      <c r="D5" s="18">
        <v>4.1399999999999997</v>
      </c>
      <c r="E5" s="25" t="s">
        <v>7</v>
      </c>
      <c r="F5" s="26"/>
      <c r="G5" s="123"/>
      <c r="H5" s="8"/>
      <c r="I5" s="8"/>
      <c r="J5" s="8"/>
      <c r="K5" s="8"/>
      <c r="L5" s="8"/>
      <c r="M5" s="7"/>
      <c r="N5" s="7"/>
      <c r="O5" s="7"/>
      <c r="P5" s="7"/>
      <c r="Q5" s="19"/>
      <c r="R5" s="7"/>
      <c r="S5" s="27">
        <v>5</v>
      </c>
      <c r="T5" s="7"/>
      <c r="U5" s="7"/>
      <c r="V5" s="7"/>
      <c r="W5" s="7"/>
      <c r="X5" s="7"/>
      <c r="Y5" s="7"/>
      <c r="Z5" s="7"/>
      <c r="AA5" s="7"/>
      <c r="AB5" s="7"/>
      <c r="AC5" s="7"/>
      <c r="AD5" s="7"/>
      <c r="AE5" s="7"/>
      <c r="AF5" s="7"/>
      <c r="AG5" s="7"/>
      <c r="AH5" s="18">
        <v>4</v>
      </c>
      <c r="AI5" s="7"/>
      <c r="AJ5" s="7"/>
      <c r="AK5" s="7"/>
      <c r="AL5" s="7"/>
      <c r="AM5" s="7"/>
      <c r="AN5" s="7"/>
      <c r="AO5" s="7"/>
      <c r="AP5" s="7"/>
      <c r="AQ5" s="7"/>
      <c r="AR5" s="7"/>
      <c r="AS5" s="7"/>
      <c r="AT5" s="7"/>
      <c r="AU5" s="7"/>
      <c r="AV5" s="22"/>
      <c r="AW5" s="27">
        <v>6</v>
      </c>
      <c r="AX5" s="7"/>
      <c r="AY5" s="7"/>
      <c r="AZ5" s="7"/>
      <c r="BA5" s="7"/>
      <c r="BB5" s="7"/>
      <c r="BC5" s="7"/>
      <c r="BD5" s="7"/>
      <c r="BE5" s="7"/>
      <c r="BF5" s="7"/>
      <c r="BG5" s="7"/>
      <c r="BH5" s="7"/>
      <c r="BI5" s="19"/>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row>
    <row r="6" spans="1:125" x14ac:dyDescent="0.25">
      <c r="A6" s="7"/>
      <c r="B6" s="28"/>
      <c r="D6" s="29" t="s">
        <v>8</v>
      </c>
      <c r="E6" s="30"/>
      <c r="F6" s="30"/>
      <c r="G6" s="30"/>
      <c r="H6" s="30"/>
      <c r="I6" s="30"/>
      <c r="J6" s="30"/>
      <c r="K6" s="30"/>
      <c r="L6" s="30"/>
      <c r="M6" s="30"/>
      <c r="N6" s="30"/>
      <c r="O6" s="30"/>
      <c r="P6" s="30"/>
      <c r="Q6" s="30"/>
      <c r="R6" s="31">
        <f>(D8-S8)/15</f>
        <v>0.42331830731932196</v>
      </c>
      <c r="S6" s="20">
        <f>(D8+AH6)/2</f>
        <v>12.332892081424291</v>
      </c>
      <c r="T6" s="30"/>
      <c r="U6" s="30"/>
      <c r="V6" s="30"/>
      <c r="W6" s="30"/>
      <c r="X6" s="30"/>
      <c r="Y6" s="30"/>
      <c r="Z6" s="30"/>
      <c r="AA6" s="30"/>
      <c r="AB6" s="30"/>
      <c r="AC6" s="30"/>
      <c r="AD6" s="30"/>
      <c r="AE6" s="30"/>
      <c r="AF6" s="30"/>
      <c r="AG6" s="31">
        <f>(S8-AH8)/15</f>
        <v>0.30212941822587086</v>
      </c>
      <c r="AH6" s="20">
        <f>(D8+BL8)/2</f>
        <v>8.4068952535034818</v>
      </c>
      <c r="AI6" s="30"/>
      <c r="AJ6" s="30"/>
      <c r="AK6" s="30"/>
      <c r="AL6" s="30"/>
      <c r="AM6" s="30"/>
      <c r="AN6" s="30"/>
      <c r="AO6" s="30"/>
      <c r="AP6" s="30"/>
      <c r="AQ6" s="30"/>
      <c r="AR6" s="30"/>
      <c r="AS6" s="30"/>
      <c r="AT6" s="30"/>
      <c r="AU6" s="30"/>
      <c r="AV6" s="31">
        <f>(AH8-AW8)/15</f>
        <v>0.19440596125391454</v>
      </c>
      <c r="AW6" s="20">
        <f>(AH6+BL8)/2</f>
        <v>4.480898425582672</v>
      </c>
      <c r="AX6" s="30"/>
      <c r="AY6" s="30"/>
      <c r="AZ6" s="30"/>
      <c r="BA6" s="30"/>
      <c r="BB6" s="30"/>
      <c r="BC6" s="30"/>
      <c r="BD6" s="30"/>
      <c r="BE6" s="30"/>
      <c r="BF6" s="30"/>
      <c r="BG6" s="30"/>
      <c r="BH6" s="30"/>
      <c r="BI6" s="30"/>
      <c r="BJ6" s="30"/>
      <c r="BK6" s="31">
        <f>(AW8-BL8)/15</f>
        <v>0.12707880064644175</v>
      </c>
      <c r="BL6" s="121">
        <v>1</v>
      </c>
      <c r="BM6" s="120" t="s">
        <v>234</v>
      </c>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7"/>
      <c r="DB6" s="7"/>
      <c r="DC6" s="7"/>
      <c r="DD6" s="7"/>
      <c r="DE6" s="7"/>
      <c r="DF6" s="7"/>
      <c r="DG6" s="7"/>
      <c r="DH6" s="7"/>
      <c r="DI6" s="7"/>
      <c r="DJ6" s="7"/>
      <c r="DK6" s="7"/>
      <c r="DL6" s="7"/>
      <c r="DM6" s="7"/>
      <c r="DN6" s="7"/>
      <c r="DO6" s="7"/>
      <c r="DP6" s="7"/>
      <c r="DQ6" s="7"/>
      <c r="DR6" s="7"/>
      <c r="DS6" s="7"/>
      <c r="DT6" s="7"/>
      <c r="DU6" s="7"/>
    </row>
    <row r="7" spans="1:125" x14ac:dyDescent="0.25">
      <c r="A7" s="32"/>
      <c r="B7" s="33"/>
      <c r="D7" s="29" t="s">
        <v>9</v>
      </c>
      <c r="E7" s="29">
        <v>2000</v>
      </c>
      <c r="F7" s="29">
        <v>2001</v>
      </c>
      <c r="G7" s="29">
        <v>2002</v>
      </c>
      <c r="H7" s="29">
        <v>2003</v>
      </c>
      <c r="I7" s="29">
        <v>2004</v>
      </c>
      <c r="J7" s="29">
        <v>2005</v>
      </c>
      <c r="K7" s="177">
        <v>2006</v>
      </c>
      <c r="L7" s="29">
        <v>2007</v>
      </c>
      <c r="M7" s="29">
        <v>2008</v>
      </c>
      <c r="N7" s="29">
        <v>2009</v>
      </c>
      <c r="O7" s="29">
        <v>2010</v>
      </c>
      <c r="P7" s="29">
        <v>2011</v>
      </c>
      <c r="Q7" s="29">
        <v>2012</v>
      </c>
      <c r="R7" s="29">
        <v>2013</v>
      </c>
      <c r="S7" s="29">
        <v>2014</v>
      </c>
      <c r="T7" s="29">
        <v>2015</v>
      </c>
      <c r="U7" s="29">
        <v>2016</v>
      </c>
      <c r="V7" s="29">
        <v>2017</v>
      </c>
      <c r="W7" s="29">
        <v>2018</v>
      </c>
      <c r="X7" s="29">
        <v>2019</v>
      </c>
      <c r="Y7" s="29">
        <v>2020</v>
      </c>
      <c r="Z7" s="29">
        <v>2021</v>
      </c>
      <c r="AA7" s="29">
        <v>2022</v>
      </c>
      <c r="AB7" s="29">
        <v>2023</v>
      </c>
      <c r="AC7" s="29">
        <v>2024</v>
      </c>
      <c r="AD7" s="29">
        <v>2025</v>
      </c>
      <c r="AE7" s="29">
        <v>2026</v>
      </c>
      <c r="AF7" s="29">
        <v>2027</v>
      </c>
      <c r="AG7" s="29">
        <v>2028</v>
      </c>
      <c r="AH7" s="29">
        <v>2029</v>
      </c>
      <c r="AI7" s="29">
        <v>2030</v>
      </c>
      <c r="AJ7" s="29">
        <v>2031</v>
      </c>
      <c r="AK7" s="29">
        <v>2032</v>
      </c>
      <c r="AL7" s="29">
        <v>2033</v>
      </c>
      <c r="AM7" s="29">
        <v>2034</v>
      </c>
      <c r="AN7" s="29">
        <v>2035</v>
      </c>
      <c r="AO7" s="29">
        <v>2036</v>
      </c>
      <c r="AP7" s="29">
        <v>2037</v>
      </c>
      <c r="AQ7" s="29">
        <v>2038</v>
      </c>
      <c r="AR7" s="29">
        <v>2039</v>
      </c>
      <c r="AS7" s="29">
        <v>2040</v>
      </c>
      <c r="AT7" s="29">
        <v>2041</v>
      </c>
      <c r="AU7" s="29">
        <v>2042</v>
      </c>
      <c r="AV7" s="29">
        <v>2043</v>
      </c>
      <c r="AW7" s="29">
        <v>2044</v>
      </c>
      <c r="AX7" s="29">
        <v>2045</v>
      </c>
      <c r="AY7" s="29">
        <v>2046</v>
      </c>
      <c r="AZ7" s="29">
        <v>2047</v>
      </c>
      <c r="BA7" s="29">
        <v>2048</v>
      </c>
      <c r="BB7" s="29">
        <v>2049</v>
      </c>
      <c r="BC7" s="29">
        <v>2050</v>
      </c>
      <c r="BD7" s="29">
        <v>2051</v>
      </c>
      <c r="BE7" s="29">
        <v>2052</v>
      </c>
      <c r="BF7" s="29">
        <v>2053</v>
      </c>
      <c r="BG7" s="29">
        <v>2054</v>
      </c>
      <c r="BH7" s="29">
        <v>2055</v>
      </c>
      <c r="BI7" s="29">
        <v>2056</v>
      </c>
      <c r="BJ7" s="29">
        <v>2057</v>
      </c>
      <c r="BK7" s="29">
        <v>2058</v>
      </c>
      <c r="BL7" s="29">
        <v>2059</v>
      </c>
      <c r="BM7" s="29">
        <v>2060</v>
      </c>
      <c r="BN7" s="29">
        <v>2061</v>
      </c>
      <c r="BO7" s="29">
        <v>2062</v>
      </c>
      <c r="BP7" s="29">
        <v>2063</v>
      </c>
      <c r="BQ7" s="29">
        <v>2064</v>
      </c>
      <c r="BR7" s="29">
        <v>2065</v>
      </c>
      <c r="BS7" s="29">
        <v>2066</v>
      </c>
      <c r="BT7" s="29">
        <v>2067</v>
      </c>
      <c r="BU7" s="29">
        <v>2068</v>
      </c>
      <c r="BV7" s="29">
        <v>2069</v>
      </c>
      <c r="BW7" s="29">
        <v>2070</v>
      </c>
      <c r="BX7" s="29">
        <v>2071</v>
      </c>
      <c r="BY7" s="29">
        <v>2072</v>
      </c>
      <c r="BZ7" s="29">
        <v>2073</v>
      </c>
      <c r="CA7" s="29">
        <v>2074</v>
      </c>
      <c r="CB7" s="29">
        <v>2075</v>
      </c>
      <c r="CC7" s="29">
        <v>2076</v>
      </c>
      <c r="CD7" s="29">
        <v>2077</v>
      </c>
      <c r="CE7" s="29">
        <v>2078</v>
      </c>
      <c r="CF7" s="29">
        <v>2079</v>
      </c>
      <c r="CG7" s="29">
        <v>2080</v>
      </c>
      <c r="CH7" s="29">
        <v>2081</v>
      </c>
      <c r="CI7" s="29">
        <v>2082</v>
      </c>
      <c r="CJ7" s="29">
        <v>2083</v>
      </c>
      <c r="CK7" s="29">
        <v>2084</v>
      </c>
      <c r="CL7" s="29">
        <v>2085</v>
      </c>
      <c r="CM7" s="29">
        <v>2086</v>
      </c>
      <c r="CN7" s="29">
        <v>2087</v>
      </c>
      <c r="CO7" s="29">
        <v>2088</v>
      </c>
      <c r="CP7" s="29">
        <v>2089</v>
      </c>
      <c r="CQ7" s="29">
        <v>2090</v>
      </c>
      <c r="CR7" s="29">
        <v>2091</v>
      </c>
      <c r="CS7" s="29">
        <v>2092</v>
      </c>
      <c r="CT7" s="29">
        <v>2093</v>
      </c>
      <c r="CU7" s="29">
        <v>2094</v>
      </c>
      <c r="CV7" s="29">
        <v>2095</v>
      </c>
      <c r="CW7" s="29">
        <v>2096</v>
      </c>
      <c r="CX7" s="29">
        <v>2097</v>
      </c>
      <c r="CY7" s="29">
        <v>2098</v>
      </c>
      <c r="CZ7" s="29">
        <v>2099</v>
      </c>
      <c r="DA7" s="7"/>
      <c r="DB7" s="7"/>
      <c r="DC7" s="7"/>
      <c r="DD7" s="7"/>
      <c r="DE7" s="7"/>
      <c r="DF7" s="7"/>
      <c r="DG7" s="7"/>
      <c r="DH7" s="7"/>
      <c r="DI7" s="7"/>
      <c r="DJ7" s="7"/>
      <c r="DK7" s="7"/>
      <c r="DL7" s="7"/>
      <c r="DM7" s="7"/>
      <c r="DN7" s="7"/>
      <c r="DO7" s="7"/>
      <c r="DP7" s="7"/>
      <c r="DQ7" s="7"/>
      <c r="DR7" s="7"/>
      <c r="DS7" s="7"/>
      <c r="DT7" s="7"/>
      <c r="DU7" s="7"/>
    </row>
    <row r="8" spans="1:125" ht="15.75" thickBot="1" x14ac:dyDescent="0.3">
      <c r="A8" s="34"/>
      <c r="B8" s="180" t="str">
        <f>A39</f>
        <v>Canada</v>
      </c>
      <c r="C8" s="181"/>
      <c r="D8" s="181">
        <f>C39</f>
        <v>16.258888909345099</v>
      </c>
      <c r="E8" s="179">
        <f>D8-R6</f>
        <v>15.835570602025777</v>
      </c>
      <c r="F8" s="179">
        <f>E8-R6</f>
        <v>15.412252294706455</v>
      </c>
      <c r="G8" s="179">
        <f>F8-R6</f>
        <v>14.988933987387133</v>
      </c>
      <c r="H8" s="179">
        <f>G8-R6</f>
        <v>14.565615680067811</v>
      </c>
      <c r="I8" s="179">
        <f>H8-R6</f>
        <v>14.142297372748489</v>
      </c>
      <c r="J8" s="179">
        <f>I8-R6</f>
        <v>13.718979065429167</v>
      </c>
      <c r="K8" s="179">
        <f>J8-R6</f>
        <v>13.295660758109845</v>
      </c>
      <c r="L8" s="179">
        <f>K8-R6</f>
        <v>12.872342450790523</v>
      </c>
      <c r="M8" s="179">
        <f>L8-R6</f>
        <v>12.449024143471201</v>
      </c>
      <c r="N8" s="179">
        <f>M8-R6</f>
        <v>12.025705836151879</v>
      </c>
      <c r="O8" s="179">
        <f>N8-R6</f>
        <v>11.602387528832557</v>
      </c>
      <c r="P8" s="179">
        <f>O8-R6</f>
        <v>11.179069221513235</v>
      </c>
      <c r="Q8" s="179">
        <f>P8-R6</f>
        <v>10.755750914193912</v>
      </c>
      <c r="R8" s="179">
        <f>Q8-R6</f>
        <v>10.33243260687459</v>
      </c>
      <c r="S8" s="179">
        <f>S6-S4</f>
        <v>9.9091142995552701</v>
      </c>
      <c r="T8" s="179">
        <f>S8-AG6</f>
        <v>9.6069848813293994</v>
      </c>
      <c r="U8" s="179">
        <f>T8-AG6</f>
        <v>9.3048554631035287</v>
      </c>
      <c r="V8" s="179">
        <f>U8-AG6</f>
        <v>9.002726044877658</v>
      </c>
      <c r="W8" s="179">
        <f>V8-AG6</f>
        <v>8.7005966266517873</v>
      </c>
      <c r="X8" s="179">
        <f>W8-AG6</f>
        <v>8.3984672084259167</v>
      </c>
      <c r="Y8" s="179">
        <f>X8-AG6</f>
        <v>8.096337790200046</v>
      </c>
      <c r="Z8" s="179">
        <f>Y8-AG6</f>
        <v>7.7942083719741753</v>
      </c>
      <c r="AA8" s="179">
        <f>Z8-AG6</f>
        <v>7.4920789537483046</v>
      </c>
      <c r="AB8" s="179">
        <f>AA8-AG6</f>
        <v>7.1899495355224339</v>
      </c>
      <c r="AC8" s="179">
        <f>AB8-AG6</f>
        <v>6.8878201172965632</v>
      </c>
      <c r="AD8" s="179">
        <f>AC8-AG6</f>
        <v>6.5856906990706925</v>
      </c>
      <c r="AE8" s="179">
        <f>AD8-AG6</f>
        <v>6.2835612808448218</v>
      </c>
      <c r="AF8" s="179">
        <f>AE8-AG6</f>
        <v>5.9814318626189511</v>
      </c>
      <c r="AG8" s="179">
        <f>AF8-AG6</f>
        <v>5.6793024443930804</v>
      </c>
      <c r="AH8" s="179">
        <f>AH6-AH4</f>
        <v>5.377173026167207</v>
      </c>
      <c r="AI8" s="179">
        <f>AH8-AV6</f>
        <v>5.1827670649132926</v>
      </c>
      <c r="AJ8" s="179">
        <f>AI8-AV6</f>
        <v>4.9883611036593782</v>
      </c>
      <c r="AK8" s="179">
        <f>AJ8-AV6</f>
        <v>4.7939551424054638</v>
      </c>
      <c r="AL8" s="179">
        <f>AK8-AV6</f>
        <v>4.5995491811515494</v>
      </c>
      <c r="AM8" s="179">
        <f>AL8-AV6</f>
        <v>4.405143219897635</v>
      </c>
      <c r="AN8" s="179">
        <f>AM8-AV6</f>
        <v>4.2107372586437206</v>
      </c>
      <c r="AO8" s="179">
        <f>AN8-AV6</f>
        <v>4.0163312973898062</v>
      </c>
      <c r="AP8" s="179">
        <f>AO8-AV6</f>
        <v>3.8219253361358918</v>
      </c>
      <c r="AQ8" s="179">
        <f>AP8-AV6</f>
        <v>3.6275193748819774</v>
      </c>
      <c r="AR8" s="179">
        <f>AQ8-AV6</f>
        <v>3.433113413628063</v>
      </c>
      <c r="AS8" s="179">
        <f>AR8-AV6</f>
        <v>3.2387074523741486</v>
      </c>
      <c r="AT8" s="179">
        <f>AS8-AV6</f>
        <v>3.0443014911202342</v>
      </c>
      <c r="AU8" s="179">
        <f>AT8-AV6</f>
        <v>2.8498955298663198</v>
      </c>
      <c r="AV8" s="179">
        <f>AU8-AV6</f>
        <v>2.6554895686124054</v>
      </c>
      <c r="AW8" s="179">
        <f>AW6-AW4</f>
        <v>2.4610836073584887</v>
      </c>
      <c r="AX8" s="179">
        <f>AW8-BK6</f>
        <v>2.3340048067120471</v>
      </c>
      <c r="AY8" s="179">
        <f>AX8-BK6</f>
        <v>2.2069260060656055</v>
      </c>
      <c r="AZ8" s="179">
        <f>AY8-BK6</f>
        <v>2.0798472054191639</v>
      </c>
      <c r="BA8" s="179">
        <f>AZ8-BK6</f>
        <v>1.9527684047727221</v>
      </c>
      <c r="BB8" s="179">
        <f>BA8-BK6</f>
        <v>1.8256896041262802</v>
      </c>
      <c r="BC8" s="179">
        <f>BB8-BK6</f>
        <v>1.6986108034798384</v>
      </c>
      <c r="BD8" s="179">
        <f>BC8-BK6</f>
        <v>1.5715320028333966</v>
      </c>
      <c r="BE8" s="179">
        <f>BD8-BK6</f>
        <v>1.4444532021869547</v>
      </c>
      <c r="BF8" s="179">
        <f>BE8-BK6</f>
        <v>1.3173744015405129</v>
      </c>
      <c r="BG8" s="179">
        <f>BF8-BK6</f>
        <v>1.190295600894071</v>
      </c>
      <c r="BH8" s="179">
        <f>BG8-BK6</f>
        <v>1.0632168002476292</v>
      </c>
      <c r="BI8" s="179">
        <f>BH8-BK6</f>
        <v>0.93613799960118749</v>
      </c>
      <c r="BJ8" s="179">
        <f>BI8-BK6</f>
        <v>0.80905919895474576</v>
      </c>
      <c r="BK8" s="179">
        <f>BJ8-BK6</f>
        <v>0.68198039830830404</v>
      </c>
      <c r="BL8" s="179">
        <f>BL6/(E2+1.5)*(E3+1.5)/(H2-100)*(H3-100)/(K2+4)*(K3+4)</f>
        <v>0.55490159766186242</v>
      </c>
      <c r="BM8" s="179">
        <f>BL8</f>
        <v>0.55490159766186242</v>
      </c>
      <c r="BN8" s="179">
        <f>BM8</f>
        <v>0.55490159766186242</v>
      </c>
      <c r="BO8" s="179">
        <f t="shared" ref="BO8:CZ8" si="0">BN8</f>
        <v>0.55490159766186242</v>
      </c>
      <c r="BP8" s="179">
        <f t="shared" si="0"/>
        <v>0.55490159766186242</v>
      </c>
      <c r="BQ8" s="179">
        <f t="shared" si="0"/>
        <v>0.55490159766186242</v>
      </c>
      <c r="BR8" s="179">
        <f t="shared" si="0"/>
        <v>0.55490159766186242</v>
      </c>
      <c r="BS8" s="179">
        <f t="shared" si="0"/>
        <v>0.55490159766186242</v>
      </c>
      <c r="BT8" s="179">
        <f t="shared" si="0"/>
        <v>0.55490159766186242</v>
      </c>
      <c r="BU8" s="179">
        <f t="shared" si="0"/>
        <v>0.55490159766186242</v>
      </c>
      <c r="BV8" s="179">
        <f t="shared" si="0"/>
        <v>0.55490159766186242</v>
      </c>
      <c r="BW8" s="179">
        <f t="shared" si="0"/>
        <v>0.55490159766186242</v>
      </c>
      <c r="BX8" s="179">
        <f t="shared" si="0"/>
        <v>0.55490159766186242</v>
      </c>
      <c r="BY8" s="179">
        <f t="shared" si="0"/>
        <v>0.55490159766186242</v>
      </c>
      <c r="BZ8" s="179">
        <f t="shared" si="0"/>
        <v>0.55490159766186242</v>
      </c>
      <c r="CA8" s="179">
        <f t="shared" si="0"/>
        <v>0.55490159766186242</v>
      </c>
      <c r="CB8" s="179">
        <f t="shared" si="0"/>
        <v>0.55490159766186242</v>
      </c>
      <c r="CC8" s="179">
        <f t="shared" si="0"/>
        <v>0.55490159766186242</v>
      </c>
      <c r="CD8" s="179">
        <f t="shared" si="0"/>
        <v>0.55490159766186242</v>
      </c>
      <c r="CE8" s="179">
        <f t="shared" si="0"/>
        <v>0.55490159766186242</v>
      </c>
      <c r="CF8" s="179">
        <f t="shared" si="0"/>
        <v>0.55490159766186242</v>
      </c>
      <c r="CG8" s="179">
        <f t="shared" si="0"/>
        <v>0.55490159766186242</v>
      </c>
      <c r="CH8" s="179">
        <f t="shared" si="0"/>
        <v>0.55490159766186242</v>
      </c>
      <c r="CI8" s="179">
        <f t="shared" si="0"/>
        <v>0.55490159766186242</v>
      </c>
      <c r="CJ8" s="179">
        <f t="shared" si="0"/>
        <v>0.55490159766186242</v>
      </c>
      <c r="CK8" s="179">
        <f t="shared" si="0"/>
        <v>0.55490159766186242</v>
      </c>
      <c r="CL8" s="179">
        <f t="shared" si="0"/>
        <v>0.55490159766186242</v>
      </c>
      <c r="CM8" s="179">
        <f t="shared" si="0"/>
        <v>0.55490159766186242</v>
      </c>
      <c r="CN8" s="179">
        <f t="shared" si="0"/>
        <v>0.55490159766186242</v>
      </c>
      <c r="CO8" s="179">
        <f t="shared" si="0"/>
        <v>0.55490159766186242</v>
      </c>
      <c r="CP8" s="179">
        <f t="shared" si="0"/>
        <v>0.55490159766186242</v>
      </c>
      <c r="CQ8" s="179">
        <f t="shared" si="0"/>
        <v>0.55490159766186242</v>
      </c>
      <c r="CR8" s="179">
        <f t="shared" si="0"/>
        <v>0.55490159766186242</v>
      </c>
      <c r="CS8" s="179">
        <f t="shared" si="0"/>
        <v>0.55490159766186242</v>
      </c>
      <c r="CT8" s="179">
        <f t="shared" si="0"/>
        <v>0.55490159766186242</v>
      </c>
      <c r="CU8" s="179">
        <f t="shared" si="0"/>
        <v>0.55490159766186242</v>
      </c>
      <c r="CV8" s="179">
        <f t="shared" si="0"/>
        <v>0.55490159766186242</v>
      </c>
      <c r="CW8" s="179">
        <f t="shared" si="0"/>
        <v>0.55490159766186242</v>
      </c>
      <c r="CX8" s="179">
        <f t="shared" si="0"/>
        <v>0.55490159766186242</v>
      </c>
      <c r="CY8" s="179">
        <f t="shared" si="0"/>
        <v>0.55490159766186242</v>
      </c>
      <c r="CZ8" s="179">
        <f t="shared" si="0"/>
        <v>0.55490159766186242</v>
      </c>
      <c r="DA8" s="7"/>
      <c r="DB8" s="7"/>
      <c r="DC8" s="7"/>
      <c r="DD8" s="7"/>
      <c r="DE8" s="7"/>
      <c r="DF8" s="7"/>
      <c r="DG8" s="7"/>
      <c r="DH8" s="7"/>
      <c r="DI8" s="7"/>
      <c r="DJ8" s="7"/>
      <c r="DK8" s="7"/>
      <c r="DL8" s="7"/>
      <c r="DM8" s="7"/>
      <c r="DN8" s="7"/>
      <c r="DO8" s="7"/>
      <c r="DP8" s="7"/>
      <c r="DQ8" s="7"/>
      <c r="DR8" s="7"/>
      <c r="DS8" s="7"/>
      <c r="DT8" s="7"/>
      <c r="DU8" s="7"/>
    </row>
    <row r="9" spans="1:125" ht="16.5" thickTop="1" thickBot="1" x14ac:dyDescent="0.3">
      <c r="A9" s="35"/>
      <c r="B9" s="36" t="s">
        <v>10</v>
      </c>
      <c r="C9" s="37"/>
      <c r="D9" s="4"/>
      <c r="E9" s="170">
        <f t="shared" ref="E9:AJ9" si="1">SUM(E8:E8)</f>
        <v>15.835570602025777</v>
      </c>
      <c r="F9" s="171">
        <f t="shared" si="1"/>
        <v>15.412252294706455</v>
      </c>
      <c r="G9" s="171">
        <f t="shared" si="1"/>
        <v>14.988933987387133</v>
      </c>
      <c r="H9" s="171">
        <f t="shared" si="1"/>
        <v>14.565615680067811</v>
      </c>
      <c r="I9" s="171">
        <f t="shared" si="1"/>
        <v>14.142297372748489</v>
      </c>
      <c r="J9" s="171">
        <f t="shared" si="1"/>
        <v>13.718979065429167</v>
      </c>
      <c r="K9" s="171">
        <f t="shared" si="1"/>
        <v>13.295660758109845</v>
      </c>
      <c r="L9" s="171">
        <f t="shared" si="1"/>
        <v>12.872342450790523</v>
      </c>
      <c r="M9" s="171">
        <f t="shared" si="1"/>
        <v>12.449024143471201</v>
      </c>
      <c r="N9" s="171">
        <f t="shared" si="1"/>
        <v>12.025705836151879</v>
      </c>
      <c r="O9" s="171">
        <f t="shared" si="1"/>
        <v>11.602387528832557</v>
      </c>
      <c r="P9" s="171">
        <f t="shared" si="1"/>
        <v>11.179069221513235</v>
      </c>
      <c r="Q9" s="171">
        <f t="shared" si="1"/>
        <v>10.755750914193912</v>
      </c>
      <c r="R9" s="171">
        <f t="shared" si="1"/>
        <v>10.33243260687459</v>
      </c>
      <c r="S9" s="171">
        <f t="shared" si="1"/>
        <v>9.9091142995552701</v>
      </c>
      <c r="T9" s="171">
        <f t="shared" si="1"/>
        <v>9.6069848813293994</v>
      </c>
      <c r="U9" s="171">
        <f t="shared" si="1"/>
        <v>9.3048554631035287</v>
      </c>
      <c r="V9" s="171">
        <f t="shared" si="1"/>
        <v>9.002726044877658</v>
      </c>
      <c r="W9" s="171">
        <f t="shared" si="1"/>
        <v>8.7005966266517873</v>
      </c>
      <c r="X9" s="171">
        <f t="shared" si="1"/>
        <v>8.3984672084259167</v>
      </c>
      <c r="Y9" s="171">
        <f t="shared" si="1"/>
        <v>8.096337790200046</v>
      </c>
      <c r="Z9" s="171">
        <f t="shared" si="1"/>
        <v>7.7942083719741753</v>
      </c>
      <c r="AA9" s="171">
        <f t="shared" si="1"/>
        <v>7.4920789537483046</v>
      </c>
      <c r="AB9" s="171">
        <f t="shared" si="1"/>
        <v>7.1899495355224339</v>
      </c>
      <c r="AC9" s="171">
        <f t="shared" si="1"/>
        <v>6.8878201172965632</v>
      </c>
      <c r="AD9" s="171">
        <f t="shared" si="1"/>
        <v>6.5856906990706925</v>
      </c>
      <c r="AE9" s="171">
        <f t="shared" si="1"/>
        <v>6.2835612808448218</v>
      </c>
      <c r="AF9" s="171">
        <f t="shared" si="1"/>
        <v>5.9814318626189511</v>
      </c>
      <c r="AG9" s="171">
        <f t="shared" si="1"/>
        <v>5.6793024443930804</v>
      </c>
      <c r="AH9" s="171">
        <f t="shared" si="1"/>
        <v>5.377173026167207</v>
      </c>
      <c r="AI9" s="171">
        <f t="shared" si="1"/>
        <v>5.1827670649132926</v>
      </c>
      <c r="AJ9" s="171">
        <f t="shared" si="1"/>
        <v>4.9883611036593782</v>
      </c>
      <c r="AK9" s="171">
        <f t="shared" ref="AK9:BP9" si="2">SUM(AK8:AK8)</f>
        <v>4.7939551424054638</v>
      </c>
      <c r="AL9" s="171">
        <f t="shared" si="2"/>
        <v>4.5995491811515494</v>
      </c>
      <c r="AM9" s="171">
        <f t="shared" si="2"/>
        <v>4.405143219897635</v>
      </c>
      <c r="AN9" s="171">
        <f t="shared" si="2"/>
        <v>4.2107372586437206</v>
      </c>
      <c r="AO9" s="171">
        <f t="shared" si="2"/>
        <v>4.0163312973898062</v>
      </c>
      <c r="AP9" s="171">
        <f t="shared" si="2"/>
        <v>3.8219253361358918</v>
      </c>
      <c r="AQ9" s="171">
        <f t="shared" si="2"/>
        <v>3.6275193748819774</v>
      </c>
      <c r="AR9" s="171">
        <f t="shared" si="2"/>
        <v>3.433113413628063</v>
      </c>
      <c r="AS9" s="171">
        <f t="shared" si="2"/>
        <v>3.2387074523741486</v>
      </c>
      <c r="AT9" s="171">
        <f t="shared" si="2"/>
        <v>3.0443014911202342</v>
      </c>
      <c r="AU9" s="171">
        <f t="shared" si="2"/>
        <v>2.8498955298663198</v>
      </c>
      <c r="AV9" s="171">
        <f t="shared" si="2"/>
        <v>2.6554895686124054</v>
      </c>
      <c r="AW9" s="171">
        <f t="shared" si="2"/>
        <v>2.4610836073584887</v>
      </c>
      <c r="AX9" s="171">
        <f t="shared" si="2"/>
        <v>2.3340048067120471</v>
      </c>
      <c r="AY9" s="171">
        <f t="shared" si="2"/>
        <v>2.2069260060656055</v>
      </c>
      <c r="AZ9" s="171">
        <f t="shared" si="2"/>
        <v>2.0798472054191639</v>
      </c>
      <c r="BA9" s="171">
        <f t="shared" si="2"/>
        <v>1.9527684047727221</v>
      </c>
      <c r="BB9" s="171">
        <f t="shared" si="2"/>
        <v>1.8256896041262802</v>
      </c>
      <c r="BC9" s="171">
        <f t="shared" si="2"/>
        <v>1.6986108034798384</v>
      </c>
      <c r="BD9" s="171">
        <f t="shared" si="2"/>
        <v>1.5715320028333966</v>
      </c>
      <c r="BE9" s="171">
        <f t="shared" si="2"/>
        <v>1.4444532021869547</v>
      </c>
      <c r="BF9" s="171">
        <f t="shared" si="2"/>
        <v>1.3173744015405129</v>
      </c>
      <c r="BG9" s="171">
        <f t="shared" si="2"/>
        <v>1.190295600894071</v>
      </c>
      <c r="BH9" s="171">
        <f t="shared" si="2"/>
        <v>1.0632168002476292</v>
      </c>
      <c r="BI9" s="171">
        <f t="shared" si="2"/>
        <v>0.93613799960118749</v>
      </c>
      <c r="BJ9" s="171">
        <f t="shared" si="2"/>
        <v>0.80905919895474576</v>
      </c>
      <c r="BK9" s="171">
        <f t="shared" si="2"/>
        <v>0.68198039830830404</v>
      </c>
      <c r="BL9" s="171">
        <f t="shared" si="2"/>
        <v>0.55490159766186242</v>
      </c>
      <c r="BM9" s="171">
        <f t="shared" si="2"/>
        <v>0.55490159766186242</v>
      </c>
      <c r="BN9" s="171">
        <f t="shared" si="2"/>
        <v>0.55490159766186242</v>
      </c>
      <c r="BO9" s="171">
        <f t="shared" si="2"/>
        <v>0.55490159766186242</v>
      </c>
      <c r="BP9" s="171">
        <f t="shared" si="2"/>
        <v>0.55490159766186242</v>
      </c>
      <c r="BQ9" s="171">
        <f t="shared" ref="BQ9:CV9" si="3">SUM(BQ8:BQ8)</f>
        <v>0.55490159766186242</v>
      </c>
      <c r="BR9" s="171">
        <f t="shared" si="3"/>
        <v>0.55490159766186242</v>
      </c>
      <c r="BS9" s="171">
        <f t="shared" si="3"/>
        <v>0.55490159766186242</v>
      </c>
      <c r="BT9" s="171">
        <f t="shared" si="3"/>
        <v>0.55490159766186242</v>
      </c>
      <c r="BU9" s="171">
        <f t="shared" si="3"/>
        <v>0.55490159766186242</v>
      </c>
      <c r="BV9" s="171">
        <f t="shared" si="3"/>
        <v>0.55490159766186242</v>
      </c>
      <c r="BW9" s="171">
        <f t="shared" si="3"/>
        <v>0.55490159766186242</v>
      </c>
      <c r="BX9" s="171">
        <f t="shared" si="3"/>
        <v>0.55490159766186242</v>
      </c>
      <c r="BY9" s="171">
        <f t="shared" si="3"/>
        <v>0.55490159766186242</v>
      </c>
      <c r="BZ9" s="171">
        <f t="shared" si="3"/>
        <v>0.55490159766186242</v>
      </c>
      <c r="CA9" s="171">
        <f t="shared" si="3"/>
        <v>0.55490159766186242</v>
      </c>
      <c r="CB9" s="171">
        <f t="shared" si="3"/>
        <v>0.55490159766186242</v>
      </c>
      <c r="CC9" s="171">
        <f t="shared" si="3"/>
        <v>0.55490159766186242</v>
      </c>
      <c r="CD9" s="171">
        <f t="shared" si="3"/>
        <v>0.55490159766186242</v>
      </c>
      <c r="CE9" s="171">
        <f t="shared" si="3"/>
        <v>0.55490159766186242</v>
      </c>
      <c r="CF9" s="171">
        <f t="shared" si="3"/>
        <v>0.55490159766186242</v>
      </c>
      <c r="CG9" s="171">
        <f t="shared" si="3"/>
        <v>0.55490159766186242</v>
      </c>
      <c r="CH9" s="171">
        <f t="shared" si="3"/>
        <v>0.55490159766186242</v>
      </c>
      <c r="CI9" s="171">
        <f t="shared" si="3"/>
        <v>0.55490159766186242</v>
      </c>
      <c r="CJ9" s="171">
        <f t="shared" si="3"/>
        <v>0.55490159766186242</v>
      </c>
      <c r="CK9" s="171">
        <f t="shared" si="3"/>
        <v>0.55490159766186242</v>
      </c>
      <c r="CL9" s="171">
        <f t="shared" si="3"/>
        <v>0.55490159766186242</v>
      </c>
      <c r="CM9" s="171">
        <f t="shared" si="3"/>
        <v>0.55490159766186242</v>
      </c>
      <c r="CN9" s="171">
        <f t="shared" si="3"/>
        <v>0.55490159766186242</v>
      </c>
      <c r="CO9" s="171">
        <f t="shared" si="3"/>
        <v>0.55490159766186242</v>
      </c>
      <c r="CP9" s="171">
        <f t="shared" si="3"/>
        <v>0.55490159766186242</v>
      </c>
      <c r="CQ9" s="171">
        <f t="shared" si="3"/>
        <v>0.55490159766186242</v>
      </c>
      <c r="CR9" s="171">
        <f t="shared" si="3"/>
        <v>0.55490159766186242</v>
      </c>
      <c r="CS9" s="171">
        <f t="shared" si="3"/>
        <v>0.55490159766186242</v>
      </c>
      <c r="CT9" s="171">
        <f t="shared" si="3"/>
        <v>0.55490159766186242</v>
      </c>
      <c r="CU9" s="171">
        <f t="shared" si="3"/>
        <v>0.55490159766186242</v>
      </c>
      <c r="CV9" s="171">
        <f t="shared" si="3"/>
        <v>0.55490159766186242</v>
      </c>
      <c r="CW9" s="171">
        <f t="shared" ref="CW9:CZ9" si="4">SUM(CW8:CW8)</f>
        <v>0.55490159766186242</v>
      </c>
      <c r="CX9" s="171">
        <f t="shared" si="4"/>
        <v>0.55490159766186242</v>
      </c>
      <c r="CY9" s="171">
        <f t="shared" si="4"/>
        <v>0.55490159766186242</v>
      </c>
      <c r="CZ9" s="172">
        <f t="shared" si="4"/>
        <v>0.55490159766186242</v>
      </c>
      <c r="DA9" s="7"/>
      <c r="DB9" s="7"/>
      <c r="DC9" s="7"/>
      <c r="DD9" s="7"/>
      <c r="DE9" s="7"/>
      <c r="DF9" s="7"/>
      <c r="DG9" s="7"/>
      <c r="DH9" s="7"/>
      <c r="DI9" s="7"/>
      <c r="DJ9" s="7"/>
      <c r="DK9" s="7"/>
      <c r="DL9" s="7"/>
      <c r="DM9" s="7"/>
      <c r="DN9" s="7"/>
      <c r="DO9" s="7"/>
      <c r="DP9" s="7"/>
      <c r="DQ9" s="7"/>
      <c r="DR9" s="7"/>
      <c r="DS9" s="7"/>
      <c r="DT9" s="7"/>
      <c r="DU9" s="7"/>
    </row>
    <row r="10" spans="1:125" ht="15.75" thickTop="1" x14ac:dyDescent="0.25">
      <c r="A10" s="16"/>
      <c r="B10" s="6"/>
      <c r="C10" s="38"/>
      <c r="D10" s="4"/>
      <c r="E10" s="152"/>
      <c r="F10" s="153"/>
      <c r="G10" s="153"/>
      <c r="H10" s="153"/>
      <c r="I10" s="153"/>
      <c r="J10" s="153"/>
      <c r="K10" s="153"/>
      <c r="L10" s="154"/>
      <c r="M10" s="154"/>
      <c r="N10" s="154"/>
      <c r="O10" s="154"/>
      <c r="P10" s="154"/>
      <c r="Q10" s="154"/>
      <c r="R10" s="154"/>
      <c r="S10" s="154"/>
      <c r="T10" s="154"/>
      <c r="U10" s="154"/>
      <c r="V10" s="154"/>
      <c r="W10" s="154"/>
      <c r="X10" s="155"/>
      <c r="Z10" s="154"/>
      <c r="AB10" s="154"/>
      <c r="AC10" s="156" t="s">
        <v>11</v>
      </c>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7"/>
      <c r="DA10" s="7"/>
      <c r="DB10" s="39"/>
      <c r="DC10" s="40"/>
      <c r="DD10" s="7"/>
      <c r="DE10" s="7"/>
      <c r="DF10" s="7"/>
      <c r="DG10" s="7"/>
      <c r="DH10" s="7"/>
      <c r="DI10" s="7"/>
      <c r="DJ10" s="7"/>
      <c r="DK10" s="7"/>
      <c r="DL10" s="7"/>
      <c r="DM10" s="7"/>
      <c r="DN10" s="7"/>
      <c r="DO10" s="7"/>
      <c r="DP10" s="7"/>
      <c r="DQ10" s="7"/>
      <c r="DR10" s="7"/>
      <c r="DS10" s="7"/>
      <c r="DT10" s="7"/>
      <c r="DU10" s="7"/>
    </row>
    <row r="11" spans="1:125" x14ac:dyDescent="0.25">
      <c r="A11" s="41"/>
      <c r="B11" s="36" t="s">
        <v>12</v>
      </c>
      <c r="C11" s="36"/>
      <c r="D11" s="4"/>
      <c r="E11" s="161">
        <f t="shared" ref="E11:AA11" si="5">G39</f>
        <v>17.670195551871998</v>
      </c>
      <c r="F11" s="162">
        <f t="shared" si="5"/>
        <v>17.224197999699999</v>
      </c>
      <c r="G11" s="162">
        <f t="shared" si="5"/>
        <v>17.689976681390998</v>
      </c>
      <c r="H11" s="162">
        <f t="shared" si="5"/>
        <v>18.138559649272999</v>
      </c>
      <c r="I11" s="162">
        <f t="shared" si="5"/>
        <v>17.519842210326001</v>
      </c>
      <c r="J11" s="162">
        <f t="shared" si="5"/>
        <v>18.034797118193001</v>
      </c>
      <c r="K11" s="162">
        <f t="shared" si="5"/>
        <v>17.604183609128</v>
      </c>
      <c r="L11" s="162">
        <f t="shared" si="5"/>
        <v>18.008760014673999</v>
      </c>
      <c r="M11" s="162">
        <f t="shared" si="5"/>
        <v>17.225759429105</v>
      </c>
      <c r="N11" s="162">
        <f t="shared" si="5"/>
        <v>16.063765310318001</v>
      </c>
      <c r="O11" s="162">
        <f t="shared" si="5"/>
        <v>16.451017931782999</v>
      </c>
      <c r="P11" s="162">
        <f t="shared" si="5"/>
        <v>16.670700923234001</v>
      </c>
      <c r="Q11" s="162">
        <f t="shared" si="5"/>
        <v>16.251365600907999</v>
      </c>
      <c r="R11" s="162">
        <f t="shared" si="5"/>
        <v>16.315606644273</v>
      </c>
      <c r="S11" s="162">
        <f t="shared" si="5"/>
        <v>16.298965875981001</v>
      </c>
      <c r="T11" s="162">
        <f t="shared" si="5"/>
        <v>15.977304124211001</v>
      </c>
      <c r="U11" s="162">
        <f t="shared" si="5"/>
        <v>15.819824595274</v>
      </c>
      <c r="V11" s="162">
        <f t="shared" si="5"/>
        <v>16.161253392681001</v>
      </c>
      <c r="W11" s="162">
        <f t="shared" si="5"/>
        <v>16.57702901108</v>
      </c>
      <c r="X11" s="163">
        <f t="shared" si="5"/>
        <v>16.337953945294</v>
      </c>
      <c r="Y11" s="163">
        <f t="shared" si="5"/>
        <v>14.585070273723</v>
      </c>
      <c r="Z11" s="163">
        <f t="shared" si="5"/>
        <v>14.812108508101</v>
      </c>
      <c r="AA11" s="163">
        <f t="shared" si="5"/>
        <v>15.057663934740001</v>
      </c>
      <c r="AB11" s="163">
        <f>AD39</f>
        <v>14.708013966189</v>
      </c>
      <c r="AC11" s="163">
        <f>AE39</f>
        <v>14.870140579974001</v>
      </c>
      <c r="AD11" s="201">
        <f t="shared" ref="AD11:CN11" si="6">AD9</f>
        <v>6.5856906990706925</v>
      </c>
      <c r="AE11" s="201">
        <f t="shared" si="6"/>
        <v>6.2835612808448218</v>
      </c>
      <c r="AF11" s="201">
        <f t="shared" si="6"/>
        <v>5.9814318626189511</v>
      </c>
      <c r="AG11" s="201">
        <f t="shared" si="6"/>
        <v>5.6793024443930804</v>
      </c>
      <c r="AH11" s="201">
        <f t="shared" si="6"/>
        <v>5.377173026167207</v>
      </c>
      <c r="AI11" s="201">
        <f t="shared" si="6"/>
        <v>5.1827670649132926</v>
      </c>
      <c r="AJ11" s="201">
        <f t="shared" si="6"/>
        <v>4.9883611036593782</v>
      </c>
      <c r="AK11" s="201">
        <f t="shared" si="6"/>
        <v>4.7939551424054638</v>
      </c>
      <c r="AL11" s="201">
        <f t="shared" si="6"/>
        <v>4.5995491811515494</v>
      </c>
      <c r="AM11" s="201">
        <f t="shared" si="6"/>
        <v>4.405143219897635</v>
      </c>
      <c r="AN11" s="201">
        <f t="shared" si="6"/>
        <v>4.2107372586437206</v>
      </c>
      <c r="AO11" s="201">
        <f t="shared" si="6"/>
        <v>4.0163312973898062</v>
      </c>
      <c r="AP11" s="201">
        <f t="shared" si="6"/>
        <v>3.8219253361358918</v>
      </c>
      <c r="AQ11" s="201">
        <f t="shared" si="6"/>
        <v>3.6275193748819774</v>
      </c>
      <c r="AR11" s="201">
        <f t="shared" si="6"/>
        <v>3.433113413628063</v>
      </c>
      <c r="AS11" s="201">
        <f t="shared" si="6"/>
        <v>3.2387074523741486</v>
      </c>
      <c r="AT11" s="201">
        <f t="shared" si="6"/>
        <v>3.0443014911202342</v>
      </c>
      <c r="AU11" s="201">
        <f t="shared" si="6"/>
        <v>2.8498955298663198</v>
      </c>
      <c r="AV11" s="201">
        <f t="shared" si="6"/>
        <v>2.6554895686124054</v>
      </c>
      <c r="AW11" s="201">
        <f t="shared" si="6"/>
        <v>2.4610836073584887</v>
      </c>
      <c r="AX11" s="201">
        <f t="shared" si="6"/>
        <v>2.3340048067120471</v>
      </c>
      <c r="AY11" s="201">
        <f t="shared" si="6"/>
        <v>2.2069260060656055</v>
      </c>
      <c r="AZ11" s="201">
        <f t="shared" si="6"/>
        <v>2.0798472054191639</v>
      </c>
      <c r="BA11" s="201">
        <f t="shared" si="6"/>
        <v>1.9527684047727221</v>
      </c>
      <c r="BB11" s="201">
        <f t="shared" si="6"/>
        <v>1.8256896041262802</v>
      </c>
      <c r="BC11" s="201">
        <f t="shared" si="6"/>
        <v>1.6986108034798384</v>
      </c>
      <c r="BD11" s="201">
        <f t="shared" si="6"/>
        <v>1.5715320028333966</v>
      </c>
      <c r="BE11" s="201">
        <f t="shared" si="6"/>
        <v>1.4444532021869547</v>
      </c>
      <c r="BF11" s="201">
        <f t="shared" si="6"/>
        <v>1.3173744015405129</v>
      </c>
      <c r="BG11" s="201">
        <f t="shared" si="6"/>
        <v>1.190295600894071</v>
      </c>
      <c r="BH11" s="201">
        <f t="shared" si="6"/>
        <v>1.0632168002476292</v>
      </c>
      <c r="BI11" s="201">
        <f t="shared" si="6"/>
        <v>0.93613799960118749</v>
      </c>
      <c r="BJ11" s="201">
        <f t="shared" si="6"/>
        <v>0.80905919895474576</v>
      </c>
      <c r="BK11" s="201">
        <f t="shared" si="6"/>
        <v>0.68198039830830404</v>
      </c>
      <c r="BL11" s="201">
        <f t="shared" si="6"/>
        <v>0.55490159766186242</v>
      </c>
      <c r="BM11" s="201">
        <f t="shared" si="6"/>
        <v>0.55490159766186242</v>
      </c>
      <c r="BN11" s="201">
        <f t="shared" si="6"/>
        <v>0.55490159766186242</v>
      </c>
      <c r="BO11" s="201">
        <f t="shared" si="6"/>
        <v>0.55490159766186242</v>
      </c>
      <c r="BP11" s="201">
        <f t="shared" si="6"/>
        <v>0.55490159766186242</v>
      </c>
      <c r="BQ11" s="201">
        <f t="shared" si="6"/>
        <v>0.55490159766186242</v>
      </c>
      <c r="BR11" s="201">
        <f t="shared" si="6"/>
        <v>0.55490159766186242</v>
      </c>
      <c r="BS11" s="201">
        <f t="shared" si="6"/>
        <v>0.55490159766186242</v>
      </c>
      <c r="BT11" s="201">
        <f t="shared" si="6"/>
        <v>0.55490159766186242</v>
      </c>
      <c r="BU11" s="201">
        <f t="shared" si="6"/>
        <v>0.55490159766186242</v>
      </c>
      <c r="BV11" s="201">
        <f t="shared" si="6"/>
        <v>0.55490159766186242</v>
      </c>
      <c r="BW11" s="201">
        <f t="shared" si="6"/>
        <v>0.55490159766186242</v>
      </c>
      <c r="BX11" s="201">
        <f t="shared" si="6"/>
        <v>0.55490159766186242</v>
      </c>
      <c r="BY11" s="201">
        <f t="shared" si="6"/>
        <v>0.55490159766186242</v>
      </c>
      <c r="BZ11" s="201">
        <f t="shared" si="6"/>
        <v>0.55490159766186242</v>
      </c>
      <c r="CA11" s="201">
        <f t="shared" si="6"/>
        <v>0.55490159766186242</v>
      </c>
      <c r="CB11" s="201">
        <f t="shared" si="6"/>
        <v>0.55490159766186242</v>
      </c>
      <c r="CC11" s="201">
        <f t="shared" si="6"/>
        <v>0.55490159766186242</v>
      </c>
      <c r="CD11" s="201">
        <f t="shared" si="6"/>
        <v>0.55490159766186242</v>
      </c>
      <c r="CE11" s="201">
        <f t="shared" si="6"/>
        <v>0.55490159766186242</v>
      </c>
      <c r="CF11" s="201">
        <f t="shared" si="6"/>
        <v>0.55490159766186242</v>
      </c>
      <c r="CG11" s="201">
        <f t="shared" si="6"/>
        <v>0.55490159766186242</v>
      </c>
      <c r="CH11" s="201">
        <f t="shared" si="6"/>
        <v>0.55490159766186242</v>
      </c>
      <c r="CI11" s="201">
        <f t="shared" si="6"/>
        <v>0.55490159766186242</v>
      </c>
      <c r="CJ11" s="201">
        <f t="shared" si="6"/>
        <v>0.55490159766186242</v>
      </c>
      <c r="CK11" s="201">
        <f t="shared" si="6"/>
        <v>0.55490159766186242</v>
      </c>
      <c r="CL11" s="201">
        <f t="shared" si="6"/>
        <v>0.55490159766186242</v>
      </c>
      <c r="CM11" s="201">
        <f t="shared" si="6"/>
        <v>0.55490159766186242</v>
      </c>
      <c r="CN11" s="201">
        <f t="shared" si="6"/>
        <v>0.55490159766186242</v>
      </c>
      <c r="CO11" s="201">
        <f t="shared" ref="CO11:CZ11" si="7">CO9</f>
        <v>0.55490159766186242</v>
      </c>
      <c r="CP11" s="201">
        <f t="shared" si="7"/>
        <v>0.55490159766186242</v>
      </c>
      <c r="CQ11" s="201">
        <f t="shared" si="7"/>
        <v>0.55490159766186242</v>
      </c>
      <c r="CR11" s="201">
        <f t="shared" si="7"/>
        <v>0.55490159766186242</v>
      </c>
      <c r="CS11" s="201">
        <f t="shared" si="7"/>
        <v>0.55490159766186242</v>
      </c>
      <c r="CT11" s="201">
        <f t="shared" si="7"/>
        <v>0.55490159766186242</v>
      </c>
      <c r="CU11" s="201">
        <f t="shared" si="7"/>
        <v>0.55490159766186242</v>
      </c>
      <c r="CV11" s="201">
        <f t="shared" si="7"/>
        <v>0.55490159766186242</v>
      </c>
      <c r="CW11" s="201">
        <f t="shared" si="7"/>
        <v>0.55490159766186242</v>
      </c>
      <c r="CX11" s="201">
        <f t="shared" si="7"/>
        <v>0.55490159766186242</v>
      </c>
      <c r="CY11" s="201">
        <f t="shared" si="7"/>
        <v>0.55490159766186242</v>
      </c>
      <c r="CZ11" s="201">
        <f t="shared" si="7"/>
        <v>0.55490159766186242</v>
      </c>
      <c r="DA11" s="42"/>
      <c r="DB11" s="42"/>
      <c r="DC11" s="7"/>
      <c r="DD11" s="7"/>
      <c r="DE11" s="7"/>
      <c r="DF11" s="7"/>
      <c r="DG11" s="7"/>
      <c r="DH11" s="7"/>
      <c r="DI11" s="7"/>
      <c r="DJ11" s="7"/>
      <c r="DK11" s="7"/>
      <c r="DL11" s="7"/>
      <c r="DM11" s="7"/>
      <c r="DN11" s="7"/>
      <c r="DO11" s="7"/>
      <c r="DP11" s="7"/>
      <c r="DQ11" s="7"/>
      <c r="DR11" s="7"/>
      <c r="DS11" s="7"/>
      <c r="DT11" s="7"/>
      <c r="DU11" s="7"/>
    </row>
    <row r="12" spans="1:125" x14ac:dyDescent="0.25">
      <c r="A12" s="41"/>
      <c r="B12" s="6" t="s">
        <v>13</v>
      </c>
      <c r="C12" s="43"/>
      <c r="D12" s="44"/>
      <c r="E12" s="178">
        <f t="shared" ref="E12:BP12" si="8">E11-E9</f>
        <v>1.834624949846221</v>
      </c>
      <c r="F12" s="178">
        <f t="shared" si="8"/>
        <v>1.8119457049935441</v>
      </c>
      <c r="G12" s="178">
        <f t="shared" si="8"/>
        <v>2.7010426940038652</v>
      </c>
      <c r="H12" s="178">
        <f t="shared" si="8"/>
        <v>3.5729439692051876</v>
      </c>
      <c r="I12" s="178">
        <f t="shared" si="8"/>
        <v>3.3775448375775117</v>
      </c>
      <c r="J12" s="178">
        <f t="shared" si="8"/>
        <v>4.3158180527638343</v>
      </c>
      <c r="K12" s="178">
        <f t="shared" si="8"/>
        <v>4.3085228510181555</v>
      </c>
      <c r="L12" s="178">
        <f t="shared" si="8"/>
        <v>5.1364175638834766</v>
      </c>
      <c r="M12" s="178">
        <f t="shared" si="8"/>
        <v>4.7767352856337997</v>
      </c>
      <c r="N12" s="178">
        <f t="shared" si="8"/>
        <v>4.038059474166122</v>
      </c>
      <c r="O12" s="178">
        <f t="shared" si="8"/>
        <v>4.8486304029504428</v>
      </c>
      <c r="P12" s="178">
        <f t="shared" si="8"/>
        <v>5.4916317017207668</v>
      </c>
      <c r="Q12" s="178">
        <f t="shared" si="8"/>
        <v>5.4956146867140863</v>
      </c>
      <c r="R12" s="178">
        <f t="shared" si="8"/>
        <v>5.9831740373984097</v>
      </c>
      <c r="S12" s="178">
        <f t="shared" si="8"/>
        <v>6.3898515764257304</v>
      </c>
      <c r="T12" s="178">
        <f t="shared" si="8"/>
        <v>6.3703192428816013</v>
      </c>
      <c r="U12" s="178">
        <f t="shared" si="8"/>
        <v>6.5149691321704708</v>
      </c>
      <c r="V12" s="178">
        <f t="shared" si="8"/>
        <v>7.1585273478033429</v>
      </c>
      <c r="W12" s="178">
        <f t="shared" si="8"/>
        <v>7.8764323844282131</v>
      </c>
      <c r="X12" s="178">
        <f t="shared" si="8"/>
        <v>7.9394867368680835</v>
      </c>
      <c r="Y12" s="178">
        <f t="shared" si="8"/>
        <v>6.4887324835229538</v>
      </c>
      <c r="Z12" s="178">
        <f t="shared" si="8"/>
        <v>7.0179001361268245</v>
      </c>
      <c r="AA12" s="178">
        <f t="shared" si="8"/>
        <v>7.5655849809916962</v>
      </c>
      <c r="AB12" s="178">
        <f t="shared" si="8"/>
        <v>7.5180644306665663</v>
      </c>
      <c r="AC12" s="178">
        <f t="shared" si="8"/>
        <v>7.9823204626774373</v>
      </c>
      <c r="AD12" s="178">
        <f t="shared" si="8"/>
        <v>0</v>
      </c>
      <c r="AE12" s="178">
        <f t="shared" si="8"/>
        <v>0</v>
      </c>
      <c r="AF12" s="178">
        <f t="shared" si="8"/>
        <v>0</v>
      </c>
      <c r="AG12" s="178">
        <f t="shared" si="8"/>
        <v>0</v>
      </c>
      <c r="AH12" s="178">
        <f t="shared" si="8"/>
        <v>0</v>
      </c>
      <c r="AI12" s="178">
        <f t="shared" si="8"/>
        <v>0</v>
      </c>
      <c r="AJ12" s="178">
        <f t="shared" si="8"/>
        <v>0</v>
      </c>
      <c r="AK12" s="178">
        <f t="shared" si="8"/>
        <v>0</v>
      </c>
      <c r="AL12" s="178">
        <f t="shared" si="8"/>
        <v>0</v>
      </c>
      <c r="AM12" s="178">
        <f t="shared" si="8"/>
        <v>0</v>
      </c>
      <c r="AN12" s="178">
        <f t="shared" si="8"/>
        <v>0</v>
      </c>
      <c r="AO12" s="178">
        <f t="shared" si="8"/>
        <v>0</v>
      </c>
      <c r="AP12" s="178">
        <f t="shared" si="8"/>
        <v>0</v>
      </c>
      <c r="AQ12" s="178">
        <f t="shared" si="8"/>
        <v>0</v>
      </c>
      <c r="AR12" s="178">
        <f t="shared" si="8"/>
        <v>0</v>
      </c>
      <c r="AS12" s="178">
        <f t="shared" si="8"/>
        <v>0</v>
      </c>
      <c r="AT12" s="178">
        <f t="shared" si="8"/>
        <v>0</v>
      </c>
      <c r="AU12" s="178">
        <f t="shared" si="8"/>
        <v>0</v>
      </c>
      <c r="AV12" s="178">
        <f t="shared" si="8"/>
        <v>0</v>
      </c>
      <c r="AW12" s="178">
        <f t="shared" si="8"/>
        <v>0</v>
      </c>
      <c r="AX12" s="178">
        <f t="shared" si="8"/>
        <v>0</v>
      </c>
      <c r="AY12" s="178">
        <f t="shared" si="8"/>
        <v>0</v>
      </c>
      <c r="AZ12" s="178">
        <f t="shared" si="8"/>
        <v>0</v>
      </c>
      <c r="BA12" s="178">
        <f t="shared" si="8"/>
        <v>0</v>
      </c>
      <c r="BB12" s="178">
        <f t="shared" si="8"/>
        <v>0</v>
      </c>
      <c r="BC12" s="178">
        <f t="shared" si="8"/>
        <v>0</v>
      </c>
      <c r="BD12" s="178">
        <f t="shared" si="8"/>
        <v>0</v>
      </c>
      <c r="BE12" s="178">
        <f t="shared" si="8"/>
        <v>0</v>
      </c>
      <c r="BF12" s="178">
        <f t="shared" si="8"/>
        <v>0</v>
      </c>
      <c r="BG12" s="178">
        <f t="shared" si="8"/>
        <v>0</v>
      </c>
      <c r="BH12" s="178">
        <f t="shared" si="8"/>
        <v>0</v>
      </c>
      <c r="BI12" s="178">
        <f t="shared" si="8"/>
        <v>0</v>
      </c>
      <c r="BJ12" s="178">
        <f t="shared" si="8"/>
        <v>0</v>
      </c>
      <c r="BK12" s="178">
        <f t="shared" si="8"/>
        <v>0</v>
      </c>
      <c r="BL12" s="178">
        <f t="shared" si="8"/>
        <v>0</v>
      </c>
      <c r="BM12" s="178">
        <f t="shared" si="8"/>
        <v>0</v>
      </c>
      <c r="BN12" s="178">
        <f t="shared" si="8"/>
        <v>0</v>
      </c>
      <c r="BO12" s="178">
        <f t="shared" si="8"/>
        <v>0</v>
      </c>
      <c r="BP12" s="178">
        <f t="shared" si="8"/>
        <v>0</v>
      </c>
      <c r="BQ12" s="178">
        <f t="shared" ref="BQ12:CZ12" si="9">BQ11-BQ9</f>
        <v>0</v>
      </c>
      <c r="BR12" s="178">
        <f t="shared" si="9"/>
        <v>0</v>
      </c>
      <c r="BS12" s="178">
        <f t="shared" si="9"/>
        <v>0</v>
      </c>
      <c r="BT12" s="178">
        <f t="shared" si="9"/>
        <v>0</v>
      </c>
      <c r="BU12" s="178">
        <f t="shared" si="9"/>
        <v>0</v>
      </c>
      <c r="BV12" s="178">
        <f t="shared" si="9"/>
        <v>0</v>
      </c>
      <c r="BW12" s="178">
        <f t="shared" si="9"/>
        <v>0</v>
      </c>
      <c r="BX12" s="178">
        <f t="shared" si="9"/>
        <v>0</v>
      </c>
      <c r="BY12" s="178">
        <f t="shared" si="9"/>
        <v>0</v>
      </c>
      <c r="BZ12" s="178">
        <f t="shared" si="9"/>
        <v>0</v>
      </c>
      <c r="CA12" s="178">
        <f t="shared" si="9"/>
        <v>0</v>
      </c>
      <c r="CB12" s="178">
        <f t="shared" si="9"/>
        <v>0</v>
      </c>
      <c r="CC12" s="178">
        <f t="shared" si="9"/>
        <v>0</v>
      </c>
      <c r="CD12" s="178">
        <f t="shared" si="9"/>
        <v>0</v>
      </c>
      <c r="CE12" s="178">
        <f t="shared" si="9"/>
        <v>0</v>
      </c>
      <c r="CF12" s="178">
        <f t="shared" si="9"/>
        <v>0</v>
      </c>
      <c r="CG12" s="178">
        <f t="shared" si="9"/>
        <v>0</v>
      </c>
      <c r="CH12" s="178">
        <f t="shared" si="9"/>
        <v>0</v>
      </c>
      <c r="CI12" s="178">
        <f t="shared" si="9"/>
        <v>0</v>
      </c>
      <c r="CJ12" s="178">
        <f t="shared" si="9"/>
        <v>0</v>
      </c>
      <c r="CK12" s="178">
        <f t="shared" si="9"/>
        <v>0</v>
      </c>
      <c r="CL12" s="178">
        <f t="shared" si="9"/>
        <v>0</v>
      </c>
      <c r="CM12" s="178">
        <f t="shared" si="9"/>
        <v>0</v>
      </c>
      <c r="CN12" s="178">
        <f t="shared" si="9"/>
        <v>0</v>
      </c>
      <c r="CO12" s="178">
        <f t="shared" si="9"/>
        <v>0</v>
      </c>
      <c r="CP12" s="178">
        <f t="shared" si="9"/>
        <v>0</v>
      </c>
      <c r="CQ12" s="178">
        <f t="shared" si="9"/>
        <v>0</v>
      </c>
      <c r="CR12" s="178">
        <f t="shared" si="9"/>
        <v>0</v>
      </c>
      <c r="CS12" s="178">
        <f t="shared" si="9"/>
        <v>0</v>
      </c>
      <c r="CT12" s="178">
        <f t="shared" si="9"/>
        <v>0</v>
      </c>
      <c r="CU12" s="178">
        <f t="shared" si="9"/>
        <v>0</v>
      </c>
      <c r="CV12" s="178">
        <f t="shared" si="9"/>
        <v>0</v>
      </c>
      <c r="CW12" s="178">
        <f t="shared" si="9"/>
        <v>0</v>
      </c>
      <c r="CX12" s="178">
        <f t="shared" si="9"/>
        <v>0</v>
      </c>
      <c r="CY12" s="178">
        <f t="shared" si="9"/>
        <v>0</v>
      </c>
      <c r="CZ12" s="178">
        <f t="shared" si="9"/>
        <v>0</v>
      </c>
      <c r="DA12" s="45">
        <f>SUM(E12:CZ12)</f>
        <v>136.51489512643835</v>
      </c>
      <c r="DB12" s="40" t="s">
        <v>14</v>
      </c>
      <c r="DC12" s="7"/>
      <c r="DD12" s="7"/>
      <c r="DE12" s="7"/>
      <c r="DF12" s="7"/>
      <c r="DG12" s="7"/>
      <c r="DH12" s="7"/>
      <c r="DI12" s="7"/>
      <c r="DJ12" s="7"/>
      <c r="DK12" s="7"/>
      <c r="DL12" s="7"/>
      <c r="DM12" s="7"/>
      <c r="DN12" s="7"/>
      <c r="DO12" s="7"/>
      <c r="DP12" s="7"/>
      <c r="DQ12" s="7"/>
      <c r="DR12" s="7"/>
      <c r="DS12" s="7"/>
      <c r="DT12" s="7"/>
      <c r="DU12" s="7"/>
    </row>
    <row r="13" spans="1:125" x14ac:dyDescent="0.25">
      <c r="A13" s="16"/>
      <c r="B13" s="6"/>
      <c r="C13" s="46"/>
      <c r="D13" s="47" t="s">
        <v>15</v>
      </c>
      <c r="E13" s="158"/>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c r="CU13" s="159"/>
      <c r="CV13" s="159"/>
      <c r="CW13" s="159"/>
      <c r="CX13" s="159"/>
      <c r="CY13" s="159"/>
      <c r="CZ13" s="160"/>
      <c r="DA13" s="7"/>
      <c r="DB13" s="7"/>
      <c r="DC13" s="7"/>
      <c r="DD13" s="7"/>
      <c r="DE13" s="7"/>
      <c r="DF13" s="7"/>
      <c r="DG13" s="7"/>
      <c r="DH13" s="7"/>
      <c r="DI13" s="7"/>
      <c r="DJ13" s="7"/>
      <c r="DK13" s="7"/>
      <c r="DL13" s="7"/>
      <c r="DM13" s="7"/>
      <c r="DN13" s="7"/>
      <c r="DO13" s="7"/>
      <c r="DP13" s="7"/>
      <c r="DQ13" s="7"/>
      <c r="DR13" s="7"/>
      <c r="DS13" s="7"/>
      <c r="DT13" s="7"/>
      <c r="DU13" s="7"/>
    </row>
    <row r="14" spans="1:125" x14ac:dyDescent="0.25">
      <c r="A14" s="48"/>
      <c r="B14" s="6" t="s">
        <v>16</v>
      </c>
      <c r="C14" s="46"/>
      <c r="D14" s="205">
        <f>D39/900</f>
        <v>55.569869642403411</v>
      </c>
      <c r="E14" s="143">
        <f>E12*D14</f>
        <v>101.9498693056554</v>
      </c>
      <c r="F14" s="143">
        <f>F12*D14</f>
        <v>100.68958662560399</v>
      </c>
      <c r="G14" s="143">
        <f>G12*D14</f>
        <v>150.09659040436091</v>
      </c>
      <c r="H14" s="143">
        <f>H12*D14</f>
        <v>198.54803060834371</v>
      </c>
      <c r="I14" s="143">
        <f>I12*D14</f>
        <v>187.68972633555492</v>
      </c>
      <c r="J14" s="143">
        <f>J12*D14</f>
        <v>239.82944659241761</v>
      </c>
      <c r="K14" s="143">
        <f>K12*D14</f>
        <v>239.4240531823952</v>
      </c>
      <c r="L14" s="143">
        <f>L12*D14</f>
        <v>285.43005445395607</v>
      </c>
      <c r="M14" s="143">
        <f>M12*D14</f>
        <v>265.44255713893887</v>
      </c>
      <c r="N14" s="143">
        <f>N12*D14</f>
        <v>224.39443858768345</v>
      </c>
      <c r="O14" s="143">
        <f>O12*D14</f>
        <v>269.43775943615003</v>
      </c>
      <c r="P14" s="143">
        <f>P12*D14</f>
        <v>305.16925778871303</v>
      </c>
      <c r="Q14" s="143">
        <f>Q12*D14</f>
        <v>305.39059174557946</v>
      </c>
      <c r="R14" s="143">
        <f>R12*D14</f>
        <v>332.48420130604217</v>
      </c>
      <c r="S14" s="143">
        <f>S12*D14</f>
        <v>355.08321913628379</v>
      </c>
      <c r="T14" s="143">
        <f>T12*D14</f>
        <v>353.9978099074246</v>
      </c>
      <c r="U14" s="143">
        <f>U12*D14</f>
        <v>362.03598539899514</v>
      </c>
      <c r="V14" s="143">
        <f>V12*D14</f>
        <v>397.79843154901158</v>
      </c>
      <c r="W14" s="143">
        <f>W12*D14</f>
        <v>437.6923208498805</v>
      </c>
      <c r="X14" s="143">
        <f>X12*D14</f>
        <v>441.19624299535025</v>
      </c>
      <c r="Y14" s="143">
        <f>Y12*D14</f>
        <v>360.57801825379909</v>
      </c>
      <c r="Z14" s="143">
        <f>Z12*D14</f>
        <v>389.98379572797279</v>
      </c>
      <c r="AA14" s="143">
        <f>AA12*D14</f>
        <v>420.41857116223366</v>
      </c>
      <c r="AB14" s="143">
        <f>AB12*D14</f>
        <v>417.77786037533093</v>
      </c>
      <c r="AC14" s="143">
        <f>AC12*D14</f>
        <v>443.57650755487447</v>
      </c>
      <c r="AD14" s="143">
        <f>AD12*D14</f>
        <v>0</v>
      </c>
      <c r="AE14" s="143">
        <f>AE12*D14</f>
        <v>0</v>
      </c>
      <c r="AF14" s="143">
        <f>AF12*D14</f>
        <v>0</v>
      </c>
      <c r="AG14" s="143">
        <f>AG12*D14</f>
        <v>0</v>
      </c>
      <c r="AH14" s="143">
        <f>AH12*D14</f>
        <v>0</v>
      </c>
      <c r="AI14" s="143">
        <f>AI12*D14</f>
        <v>0</v>
      </c>
      <c r="AJ14" s="143">
        <f>AJ12*D14</f>
        <v>0</v>
      </c>
      <c r="AK14" s="143">
        <f>AK12*D14</f>
        <v>0</v>
      </c>
      <c r="AL14" s="143">
        <f>AL12*D14</f>
        <v>0</v>
      </c>
      <c r="AM14" s="143">
        <f>AM12*D14</f>
        <v>0</v>
      </c>
      <c r="AN14" s="143">
        <f>AN12*D14</f>
        <v>0</v>
      </c>
      <c r="AO14" s="143">
        <f>AO12*D14</f>
        <v>0</v>
      </c>
      <c r="AP14" s="143">
        <f>AP12*D14</f>
        <v>0</v>
      </c>
      <c r="AQ14" s="143">
        <f>AQ12*D14</f>
        <v>0</v>
      </c>
      <c r="AR14" s="143">
        <f>AR12*D14</f>
        <v>0</v>
      </c>
      <c r="AS14" s="143">
        <f>AS12*D14</f>
        <v>0</v>
      </c>
      <c r="AT14" s="143">
        <f>AT12*D14</f>
        <v>0</v>
      </c>
      <c r="AU14" s="143">
        <f>AU12*D14</f>
        <v>0</v>
      </c>
      <c r="AV14" s="143">
        <f>AV12*D14</f>
        <v>0</v>
      </c>
      <c r="AW14" s="143">
        <f>AW12*D14</f>
        <v>0</v>
      </c>
      <c r="AX14" s="143">
        <f>AX12*D14</f>
        <v>0</v>
      </c>
      <c r="AY14" s="143">
        <f>AY12*D14</f>
        <v>0</v>
      </c>
      <c r="AZ14" s="143">
        <f>AZ12*D14</f>
        <v>0</v>
      </c>
      <c r="BA14" s="143">
        <f>BA12*D14</f>
        <v>0</v>
      </c>
      <c r="BB14" s="143">
        <f>BB12*D14</f>
        <v>0</v>
      </c>
      <c r="BC14" s="143">
        <f>BC12*D14</f>
        <v>0</v>
      </c>
      <c r="BD14" s="143">
        <f>BD12*D14</f>
        <v>0</v>
      </c>
      <c r="BE14" s="143">
        <f>BE12*D14</f>
        <v>0</v>
      </c>
      <c r="BF14" s="143">
        <f>BF12*D14</f>
        <v>0</v>
      </c>
      <c r="BG14" s="143">
        <f>BG12*D14</f>
        <v>0</v>
      </c>
      <c r="BH14" s="143">
        <f>BH12*D14</f>
        <v>0</v>
      </c>
      <c r="BI14" s="143">
        <f>BI12*D14</f>
        <v>0</v>
      </c>
      <c r="BJ14" s="143">
        <f>BJ12*D14</f>
        <v>0</v>
      </c>
      <c r="BK14" s="143">
        <f>BK12*D14</f>
        <v>0</v>
      </c>
      <c r="BL14" s="143">
        <f>BL12*D14</f>
        <v>0</v>
      </c>
      <c r="BM14" s="143">
        <f>BM12*D14</f>
        <v>0</v>
      </c>
      <c r="BN14" s="143">
        <f>BN12*D14</f>
        <v>0</v>
      </c>
      <c r="BO14" s="143">
        <f>BO12*D14</f>
        <v>0</v>
      </c>
      <c r="BP14" s="143">
        <f>BP12*D14</f>
        <v>0</v>
      </c>
      <c r="BQ14" s="143">
        <f>BQ12*D14</f>
        <v>0</v>
      </c>
      <c r="BR14" s="143">
        <f>BR12*D14</f>
        <v>0</v>
      </c>
      <c r="BS14" s="143">
        <f>BS12*D14</f>
        <v>0</v>
      </c>
      <c r="BT14" s="143">
        <f>BT12*D14</f>
        <v>0</v>
      </c>
      <c r="BU14" s="143">
        <f>BU12*D14</f>
        <v>0</v>
      </c>
      <c r="BV14" s="143">
        <f>BV12*D14</f>
        <v>0</v>
      </c>
      <c r="BW14" s="143">
        <f>BW12*D14</f>
        <v>0</v>
      </c>
      <c r="BX14" s="143">
        <f>BX12*D14</f>
        <v>0</v>
      </c>
      <c r="BY14" s="143">
        <f>BY12*D14</f>
        <v>0</v>
      </c>
      <c r="BZ14" s="143">
        <f>BZ12*D14</f>
        <v>0</v>
      </c>
      <c r="CA14" s="143">
        <f>CA12*D14</f>
        <v>0</v>
      </c>
      <c r="CB14" s="143">
        <f>CB12*D14</f>
        <v>0</v>
      </c>
      <c r="CC14" s="143">
        <f>CC12*D14</f>
        <v>0</v>
      </c>
      <c r="CD14" s="143">
        <f>CD12*D14</f>
        <v>0</v>
      </c>
      <c r="CE14" s="143">
        <f>CE12*D14</f>
        <v>0</v>
      </c>
      <c r="CF14" s="143">
        <f>CF12*D14</f>
        <v>0</v>
      </c>
      <c r="CG14" s="143">
        <f>CG12*D14</f>
        <v>0</v>
      </c>
      <c r="CH14" s="143">
        <f>CH12*D14</f>
        <v>0</v>
      </c>
      <c r="CI14" s="143">
        <f>CI12*D14</f>
        <v>0</v>
      </c>
      <c r="CJ14" s="143">
        <f>CJ12*D14</f>
        <v>0</v>
      </c>
      <c r="CK14" s="143">
        <f>CK12*D14</f>
        <v>0</v>
      </c>
      <c r="CL14" s="143">
        <f>CL12*D14</f>
        <v>0</v>
      </c>
      <c r="CM14" s="143">
        <f>CM12*D14</f>
        <v>0</v>
      </c>
      <c r="CN14" s="143">
        <f>CN12*D14</f>
        <v>0</v>
      </c>
      <c r="CO14" s="143">
        <f>CO12*D14</f>
        <v>0</v>
      </c>
      <c r="CP14" s="143">
        <f>CP12*D14</f>
        <v>0</v>
      </c>
      <c r="CQ14" s="143">
        <f>CQ12*D14</f>
        <v>0</v>
      </c>
      <c r="CR14" s="143">
        <f>CR12*D14</f>
        <v>0</v>
      </c>
      <c r="CS14" s="143">
        <f>CS12*D14</f>
        <v>0</v>
      </c>
      <c r="CT14" s="143">
        <f>CT12*D14</f>
        <v>0</v>
      </c>
      <c r="CU14" s="143">
        <f>CU12*D14</f>
        <v>0</v>
      </c>
      <c r="CV14" s="143">
        <f>CV12*D14</f>
        <v>0</v>
      </c>
      <c r="CW14" s="143">
        <f>CW12*D14</f>
        <v>0</v>
      </c>
      <c r="CX14" s="143">
        <f>CX12*D14</f>
        <v>0</v>
      </c>
      <c r="CY14" s="143">
        <f>CY12*D14</f>
        <v>0</v>
      </c>
      <c r="CZ14" s="143">
        <f>CZ12*D14</f>
        <v>0</v>
      </c>
      <c r="DA14" s="7"/>
      <c r="DB14" s="7"/>
      <c r="DC14" s="7"/>
      <c r="DD14" s="7"/>
      <c r="DE14" s="7"/>
      <c r="DF14" s="7"/>
      <c r="DG14" s="7"/>
      <c r="DH14" s="7"/>
      <c r="DI14" s="7"/>
      <c r="DJ14" s="7"/>
      <c r="DK14" s="7"/>
      <c r="DL14" s="7"/>
      <c r="DM14" s="7"/>
      <c r="DN14" s="7"/>
      <c r="DO14" s="7"/>
      <c r="DP14" s="7"/>
      <c r="DQ14" s="7"/>
      <c r="DR14" s="7"/>
      <c r="DS14" s="7"/>
      <c r="DT14" s="7"/>
      <c r="DU14" s="7"/>
    </row>
    <row r="15" spans="1:125" x14ac:dyDescent="0.25">
      <c r="A15" s="48"/>
      <c r="B15" s="6" t="s">
        <v>17</v>
      </c>
      <c r="C15" s="46"/>
      <c r="D15" s="49"/>
      <c r="E15" s="143">
        <f>E14</f>
        <v>101.9498693056554</v>
      </c>
      <c r="F15" s="143">
        <f t="shared" ref="F15:BQ15" si="10">F14+E15</f>
        <v>202.63945593125939</v>
      </c>
      <c r="G15" s="143">
        <f t="shared" si="10"/>
        <v>352.7360463356203</v>
      </c>
      <c r="H15" s="143">
        <f t="shared" si="10"/>
        <v>551.28407694396401</v>
      </c>
      <c r="I15" s="143">
        <f t="shared" si="10"/>
        <v>738.97380327951896</v>
      </c>
      <c r="J15" s="143">
        <f t="shared" si="10"/>
        <v>978.8032498719366</v>
      </c>
      <c r="K15" s="143">
        <f t="shared" si="10"/>
        <v>1218.2273030543317</v>
      </c>
      <c r="L15" s="143">
        <f t="shared" si="10"/>
        <v>1503.6573575082878</v>
      </c>
      <c r="M15" s="143">
        <f t="shared" si="10"/>
        <v>1769.0999146472266</v>
      </c>
      <c r="N15" s="143">
        <f t="shared" si="10"/>
        <v>1993.49435323491</v>
      </c>
      <c r="O15" s="143">
        <f t="shared" si="10"/>
        <v>2262.9321126710602</v>
      </c>
      <c r="P15" s="143">
        <f t="shared" si="10"/>
        <v>2568.1013704597731</v>
      </c>
      <c r="Q15" s="143">
        <f t="shared" si="10"/>
        <v>2873.4919622053526</v>
      </c>
      <c r="R15" s="143">
        <f t="shared" si="10"/>
        <v>3205.9761635113946</v>
      </c>
      <c r="S15" s="143">
        <f t="shared" si="10"/>
        <v>3561.0593826476784</v>
      </c>
      <c r="T15" s="143">
        <f t="shared" si="10"/>
        <v>3915.057192555103</v>
      </c>
      <c r="U15" s="143">
        <f t="shared" si="10"/>
        <v>4277.0931779540979</v>
      </c>
      <c r="V15" s="143">
        <f t="shared" si="10"/>
        <v>4674.8916095031091</v>
      </c>
      <c r="W15" s="143">
        <f t="shared" si="10"/>
        <v>5112.5839303529892</v>
      </c>
      <c r="X15" s="143">
        <f t="shared" si="10"/>
        <v>5553.7801733483393</v>
      </c>
      <c r="Y15" s="143">
        <f t="shared" si="10"/>
        <v>5914.3581916021385</v>
      </c>
      <c r="Z15" s="143">
        <f t="shared" si="10"/>
        <v>6304.3419873301109</v>
      </c>
      <c r="AA15" s="143">
        <f t="shared" si="10"/>
        <v>6724.7605584923449</v>
      </c>
      <c r="AB15" s="143">
        <f t="shared" si="10"/>
        <v>7142.5384188676762</v>
      </c>
      <c r="AC15" s="144">
        <f t="shared" si="10"/>
        <v>7586.1149264225505</v>
      </c>
      <c r="AD15" s="143">
        <f t="shared" si="10"/>
        <v>7586.1149264225505</v>
      </c>
      <c r="AE15" s="143">
        <f t="shared" si="10"/>
        <v>7586.1149264225505</v>
      </c>
      <c r="AF15" s="143">
        <f t="shared" si="10"/>
        <v>7586.1149264225505</v>
      </c>
      <c r="AG15" s="143">
        <f t="shared" si="10"/>
        <v>7586.1149264225505</v>
      </c>
      <c r="AH15" s="143">
        <f t="shared" si="10"/>
        <v>7586.1149264225505</v>
      </c>
      <c r="AI15" s="143">
        <f t="shared" si="10"/>
        <v>7586.1149264225505</v>
      </c>
      <c r="AJ15" s="143">
        <f t="shared" si="10"/>
        <v>7586.1149264225505</v>
      </c>
      <c r="AK15" s="143">
        <f t="shared" si="10"/>
        <v>7586.1149264225505</v>
      </c>
      <c r="AL15" s="143">
        <f t="shared" si="10"/>
        <v>7586.1149264225505</v>
      </c>
      <c r="AM15" s="143">
        <f t="shared" si="10"/>
        <v>7586.1149264225505</v>
      </c>
      <c r="AN15" s="143">
        <f t="shared" si="10"/>
        <v>7586.1149264225505</v>
      </c>
      <c r="AO15" s="143">
        <f t="shared" si="10"/>
        <v>7586.1149264225505</v>
      </c>
      <c r="AP15" s="143">
        <f t="shared" si="10"/>
        <v>7586.1149264225505</v>
      </c>
      <c r="AQ15" s="143">
        <f t="shared" si="10"/>
        <v>7586.1149264225505</v>
      </c>
      <c r="AR15" s="143">
        <f t="shared" si="10"/>
        <v>7586.1149264225505</v>
      </c>
      <c r="AS15" s="143">
        <f t="shared" si="10"/>
        <v>7586.1149264225505</v>
      </c>
      <c r="AT15" s="143">
        <f t="shared" si="10"/>
        <v>7586.1149264225505</v>
      </c>
      <c r="AU15" s="143">
        <f t="shared" si="10"/>
        <v>7586.1149264225505</v>
      </c>
      <c r="AV15" s="143">
        <f t="shared" si="10"/>
        <v>7586.1149264225505</v>
      </c>
      <c r="AW15" s="143">
        <f t="shared" si="10"/>
        <v>7586.1149264225505</v>
      </c>
      <c r="AX15" s="143">
        <f t="shared" si="10"/>
        <v>7586.1149264225505</v>
      </c>
      <c r="AY15" s="143">
        <f t="shared" si="10"/>
        <v>7586.1149264225505</v>
      </c>
      <c r="AZ15" s="143">
        <f t="shared" si="10"/>
        <v>7586.1149264225505</v>
      </c>
      <c r="BA15" s="143">
        <f t="shared" si="10"/>
        <v>7586.1149264225505</v>
      </c>
      <c r="BB15" s="143">
        <f t="shared" si="10"/>
        <v>7586.1149264225505</v>
      </c>
      <c r="BC15" s="143">
        <f t="shared" si="10"/>
        <v>7586.1149264225505</v>
      </c>
      <c r="BD15" s="143">
        <f t="shared" si="10"/>
        <v>7586.1149264225505</v>
      </c>
      <c r="BE15" s="143">
        <f t="shared" si="10"/>
        <v>7586.1149264225505</v>
      </c>
      <c r="BF15" s="143">
        <f t="shared" si="10"/>
        <v>7586.1149264225505</v>
      </c>
      <c r="BG15" s="143">
        <f t="shared" si="10"/>
        <v>7586.1149264225505</v>
      </c>
      <c r="BH15" s="143">
        <f t="shared" si="10"/>
        <v>7586.1149264225505</v>
      </c>
      <c r="BI15" s="143">
        <f t="shared" si="10"/>
        <v>7586.1149264225505</v>
      </c>
      <c r="BJ15" s="143">
        <f t="shared" si="10"/>
        <v>7586.1149264225505</v>
      </c>
      <c r="BK15" s="143">
        <f t="shared" si="10"/>
        <v>7586.1149264225505</v>
      </c>
      <c r="BL15" s="143">
        <f t="shared" si="10"/>
        <v>7586.1149264225505</v>
      </c>
      <c r="BM15" s="143">
        <f t="shared" si="10"/>
        <v>7586.1149264225505</v>
      </c>
      <c r="BN15" s="143">
        <f t="shared" si="10"/>
        <v>7586.1149264225505</v>
      </c>
      <c r="BO15" s="143">
        <f t="shared" si="10"/>
        <v>7586.1149264225505</v>
      </c>
      <c r="BP15" s="143">
        <f t="shared" si="10"/>
        <v>7586.1149264225505</v>
      </c>
      <c r="BQ15" s="143">
        <f t="shared" si="10"/>
        <v>7586.1149264225505</v>
      </c>
      <c r="BR15" s="143">
        <f t="shared" ref="BR15:CZ15" si="11">BR14+BQ15</f>
        <v>7586.1149264225505</v>
      </c>
      <c r="BS15" s="143">
        <f t="shared" si="11"/>
        <v>7586.1149264225505</v>
      </c>
      <c r="BT15" s="143">
        <f t="shared" si="11"/>
        <v>7586.1149264225505</v>
      </c>
      <c r="BU15" s="143">
        <f t="shared" si="11"/>
        <v>7586.1149264225505</v>
      </c>
      <c r="BV15" s="143">
        <f t="shared" si="11"/>
        <v>7586.1149264225505</v>
      </c>
      <c r="BW15" s="143">
        <f t="shared" si="11"/>
        <v>7586.1149264225505</v>
      </c>
      <c r="BX15" s="143">
        <f t="shared" si="11"/>
        <v>7586.1149264225505</v>
      </c>
      <c r="BY15" s="143">
        <f t="shared" si="11"/>
        <v>7586.1149264225505</v>
      </c>
      <c r="BZ15" s="143">
        <f t="shared" si="11"/>
        <v>7586.1149264225505</v>
      </c>
      <c r="CA15" s="143">
        <f t="shared" si="11"/>
        <v>7586.1149264225505</v>
      </c>
      <c r="CB15" s="143">
        <f t="shared" si="11"/>
        <v>7586.1149264225505</v>
      </c>
      <c r="CC15" s="143">
        <f t="shared" si="11"/>
        <v>7586.1149264225505</v>
      </c>
      <c r="CD15" s="143">
        <f t="shared" si="11"/>
        <v>7586.1149264225505</v>
      </c>
      <c r="CE15" s="143">
        <f t="shared" si="11"/>
        <v>7586.1149264225505</v>
      </c>
      <c r="CF15" s="143">
        <f t="shared" si="11"/>
        <v>7586.1149264225505</v>
      </c>
      <c r="CG15" s="143">
        <f t="shared" si="11"/>
        <v>7586.1149264225505</v>
      </c>
      <c r="CH15" s="143">
        <f t="shared" si="11"/>
        <v>7586.1149264225505</v>
      </c>
      <c r="CI15" s="143">
        <f t="shared" si="11"/>
        <v>7586.1149264225505</v>
      </c>
      <c r="CJ15" s="143">
        <f t="shared" si="11"/>
        <v>7586.1149264225505</v>
      </c>
      <c r="CK15" s="143">
        <f t="shared" si="11"/>
        <v>7586.1149264225505</v>
      </c>
      <c r="CL15" s="143">
        <f t="shared" si="11"/>
        <v>7586.1149264225505</v>
      </c>
      <c r="CM15" s="143">
        <f t="shared" si="11"/>
        <v>7586.1149264225505</v>
      </c>
      <c r="CN15" s="143">
        <f t="shared" si="11"/>
        <v>7586.1149264225505</v>
      </c>
      <c r="CO15" s="143">
        <f t="shared" si="11"/>
        <v>7586.1149264225505</v>
      </c>
      <c r="CP15" s="143">
        <f t="shared" si="11"/>
        <v>7586.1149264225505</v>
      </c>
      <c r="CQ15" s="143">
        <f t="shared" si="11"/>
        <v>7586.1149264225505</v>
      </c>
      <c r="CR15" s="143">
        <f t="shared" si="11"/>
        <v>7586.1149264225505</v>
      </c>
      <c r="CS15" s="143">
        <f t="shared" si="11"/>
        <v>7586.1149264225505</v>
      </c>
      <c r="CT15" s="143">
        <f t="shared" si="11"/>
        <v>7586.1149264225505</v>
      </c>
      <c r="CU15" s="143">
        <f t="shared" si="11"/>
        <v>7586.1149264225505</v>
      </c>
      <c r="CV15" s="143">
        <f t="shared" si="11"/>
        <v>7586.1149264225505</v>
      </c>
      <c r="CW15" s="143">
        <f t="shared" si="11"/>
        <v>7586.1149264225505</v>
      </c>
      <c r="CX15" s="143">
        <f t="shared" si="11"/>
        <v>7586.1149264225505</v>
      </c>
      <c r="CY15" s="143">
        <f t="shared" si="11"/>
        <v>7586.1149264225505</v>
      </c>
      <c r="CZ15" s="143">
        <f t="shared" si="11"/>
        <v>7586.1149264225505</v>
      </c>
      <c r="DA15" s="7"/>
      <c r="DB15" s="7"/>
      <c r="DC15" s="7"/>
      <c r="DD15" s="7"/>
      <c r="DE15" s="7"/>
      <c r="DF15" s="7"/>
      <c r="DG15" s="7"/>
      <c r="DH15" s="7"/>
      <c r="DI15" s="7"/>
      <c r="DJ15" s="7"/>
      <c r="DK15" s="7"/>
      <c r="DL15" s="7"/>
      <c r="DM15" s="7"/>
      <c r="DN15" s="7"/>
      <c r="DO15" s="7"/>
      <c r="DP15" s="7"/>
      <c r="DQ15" s="7"/>
      <c r="DR15" s="7"/>
      <c r="DS15" s="7"/>
      <c r="DT15" s="7"/>
      <c r="DU15" s="7"/>
    </row>
    <row r="16" spans="1:125" x14ac:dyDescent="0.25">
      <c r="DD16" s="7"/>
      <c r="DE16" s="7"/>
      <c r="DF16" s="7"/>
      <c r="DG16" s="7"/>
      <c r="DH16" s="7"/>
      <c r="DI16" s="7"/>
      <c r="DJ16" s="7"/>
      <c r="DK16" s="7"/>
      <c r="DL16" s="7"/>
      <c r="DM16" s="7"/>
      <c r="DN16" s="7"/>
      <c r="DO16" s="7"/>
      <c r="DP16" s="7"/>
      <c r="DQ16" s="7"/>
      <c r="DR16" s="7"/>
      <c r="DS16" s="7"/>
      <c r="DT16" s="7"/>
      <c r="DU16" s="7"/>
    </row>
    <row r="17" spans="1:125" ht="18.75" x14ac:dyDescent="0.3">
      <c r="E17" s="281">
        <f>A3</f>
        <v>45962</v>
      </c>
      <c r="F17" s="51"/>
      <c r="G17" s="52"/>
      <c r="H17" s="53"/>
      <c r="I17" s="53"/>
      <c r="J17" s="169" t="str">
        <f>A39</f>
        <v>Canada</v>
      </c>
      <c r="K17" s="53"/>
      <c r="L17" s="54"/>
      <c r="M17" s="55"/>
      <c r="N17" s="282" t="s">
        <v>18</v>
      </c>
      <c r="O17" s="55"/>
      <c r="DD17" s="7"/>
      <c r="DE17" s="7"/>
      <c r="DF17" s="7"/>
      <c r="DG17" s="7"/>
      <c r="DH17" s="7"/>
      <c r="DI17" s="7"/>
      <c r="DJ17" s="7"/>
      <c r="DK17" s="7"/>
      <c r="DL17" s="7"/>
      <c r="DM17" s="7"/>
      <c r="DN17" s="7"/>
      <c r="DO17" s="7"/>
      <c r="DP17" s="7"/>
      <c r="DQ17" s="7"/>
      <c r="DR17" s="7"/>
      <c r="DS17" s="7"/>
      <c r="DT17" s="7"/>
      <c r="DU17" s="7"/>
    </row>
    <row r="18" spans="1:125" ht="15.75" x14ac:dyDescent="0.25">
      <c r="A18" s="7"/>
      <c r="B18" s="2"/>
      <c r="C18" s="2"/>
      <c r="D18" s="2"/>
      <c r="E18" s="57"/>
      <c r="F18" s="58"/>
      <c r="G18" s="58"/>
      <c r="H18" s="58"/>
      <c r="I18" s="58"/>
      <c r="J18" s="58"/>
      <c r="K18" s="58"/>
      <c r="L18" s="58"/>
      <c r="M18" s="58"/>
      <c r="N18" s="59"/>
      <c r="O18" s="55"/>
      <c r="P18" s="2"/>
      <c r="Q18" s="2"/>
      <c r="R18" s="2"/>
      <c r="S18" s="2"/>
      <c r="T18" s="2"/>
      <c r="U18" s="2"/>
      <c r="V18" s="2"/>
      <c r="W18" s="7"/>
      <c r="X18" s="7"/>
      <c r="Y18" s="7"/>
      <c r="Z18" s="7"/>
      <c r="AA18" s="7"/>
      <c r="AB18" s="7"/>
      <c r="AC18" s="7"/>
      <c r="AD18" s="7"/>
      <c r="AE18" s="7"/>
      <c r="AF18" s="50"/>
      <c r="AG18" s="7"/>
      <c r="AH18" s="7"/>
      <c r="AI18" s="7"/>
      <c r="AJ18" s="7"/>
      <c r="AK18" s="7"/>
      <c r="AL18" s="7"/>
      <c r="AM18" s="7"/>
      <c r="AN18" s="7"/>
      <c r="AO18" s="7"/>
      <c r="AP18" s="7"/>
      <c r="AQ18" s="23"/>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row>
    <row r="19" spans="1:125" x14ac:dyDescent="0.25">
      <c r="D19" s="7"/>
      <c r="E19" s="60"/>
      <c r="F19" s="61"/>
      <c r="G19" s="61"/>
      <c r="H19" s="61"/>
      <c r="I19" s="61"/>
      <c r="J19" s="61"/>
      <c r="K19" s="61"/>
      <c r="L19" s="61"/>
      <c r="M19" s="61"/>
      <c r="N19" s="61"/>
      <c r="O19" s="61"/>
      <c r="P19" s="7"/>
      <c r="Q19" s="56"/>
      <c r="R19" s="193"/>
      <c r="S19" s="194">
        <f t="shared" ref="S19:CD19" si="12">E7</f>
        <v>2000</v>
      </c>
      <c r="T19" s="194">
        <f t="shared" si="12"/>
        <v>2001</v>
      </c>
      <c r="U19" s="194">
        <f t="shared" si="12"/>
        <v>2002</v>
      </c>
      <c r="V19" s="194">
        <f t="shared" si="12"/>
        <v>2003</v>
      </c>
      <c r="W19" s="194">
        <f t="shared" si="12"/>
        <v>2004</v>
      </c>
      <c r="X19" s="194">
        <f t="shared" si="12"/>
        <v>2005</v>
      </c>
      <c r="Y19" s="194">
        <f t="shared" si="12"/>
        <v>2006</v>
      </c>
      <c r="Z19" s="194">
        <f t="shared" si="12"/>
        <v>2007</v>
      </c>
      <c r="AA19" s="194">
        <f t="shared" si="12"/>
        <v>2008</v>
      </c>
      <c r="AB19" s="194">
        <f t="shared" si="12"/>
        <v>2009</v>
      </c>
      <c r="AC19" s="194">
        <f t="shared" si="12"/>
        <v>2010</v>
      </c>
      <c r="AD19" s="194">
        <f t="shared" si="12"/>
        <v>2011</v>
      </c>
      <c r="AE19" s="194">
        <f t="shared" si="12"/>
        <v>2012</v>
      </c>
      <c r="AF19" s="194">
        <f t="shared" si="12"/>
        <v>2013</v>
      </c>
      <c r="AG19" s="194">
        <f t="shared" si="12"/>
        <v>2014</v>
      </c>
      <c r="AH19" s="194">
        <f t="shared" si="12"/>
        <v>2015</v>
      </c>
      <c r="AI19" s="194">
        <f t="shared" si="12"/>
        <v>2016</v>
      </c>
      <c r="AJ19" s="194">
        <f t="shared" si="12"/>
        <v>2017</v>
      </c>
      <c r="AK19" s="194">
        <f t="shared" si="12"/>
        <v>2018</v>
      </c>
      <c r="AL19" s="194">
        <f t="shared" si="12"/>
        <v>2019</v>
      </c>
      <c r="AM19" s="194">
        <f t="shared" si="12"/>
        <v>2020</v>
      </c>
      <c r="AN19" s="194">
        <f t="shared" si="12"/>
        <v>2021</v>
      </c>
      <c r="AO19" s="194">
        <f t="shared" si="12"/>
        <v>2022</v>
      </c>
      <c r="AP19" s="194">
        <f t="shared" si="12"/>
        <v>2023</v>
      </c>
      <c r="AQ19" s="194">
        <f t="shared" si="12"/>
        <v>2024</v>
      </c>
      <c r="AR19" s="194">
        <f t="shared" si="12"/>
        <v>2025</v>
      </c>
      <c r="AS19" s="194">
        <f t="shared" si="12"/>
        <v>2026</v>
      </c>
      <c r="AT19" s="194">
        <f t="shared" si="12"/>
        <v>2027</v>
      </c>
      <c r="AU19" s="194">
        <f t="shared" si="12"/>
        <v>2028</v>
      </c>
      <c r="AV19" s="194">
        <f t="shared" si="12"/>
        <v>2029</v>
      </c>
      <c r="AW19" s="194">
        <f t="shared" si="12"/>
        <v>2030</v>
      </c>
      <c r="AX19" s="194">
        <f t="shared" si="12"/>
        <v>2031</v>
      </c>
      <c r="AY19" s="194">
        <f t="shared" si="12"/>
        <v>2032</v>
      </c>
      <c r="AZ19" s="194">
        <f t="shared" si="12"/>
        <v>2033</v>
      </c>
      <c r="BA19" s="194">
        <f t="shared" si="12"/>
        <v>2034</v>
      </c>
      <c r="BB19" s="194">
        <f t="shared" si="12"/>
        <v>2035</v>
      </c>
      <c r="BC19" s="194">
        <f t="shared" si="12"/>
        <v>2036</v>
      </c>
      <c r="BD19" s="194">
        <f t="shared" si="12"/>
        <v>2037</v>
      </c>
      <c r="BE19" s="194">
        <f t="shared" si="12"/>
        <v>2038</v>
      </c>
      <c r="BF19" s="194">
        <f t="shared" si="12"/>
        <v>2039</v>
      </c>
      <c r="BG19" s="194">
        <f t="shared" si="12"/>
        <v>2040</v>
      </c>
      <c r="BH19" s="194">
        <f t="shared" si="12"/>
        <v>2041</v>
      </c>
      <c r="BI19" s="194">
        <f t="shared" si="12"/>
        <v>2042</v>
      </c>
      <c r="BJ19" s="194">
        <f t="shared" si="12"/>
        <v>2043</v>
      </c>
      <c r="BK19" s="194">
        <f t="shared" si="12"/>
        <v>2044</v>
      </c>
      <c r="BL19" s="194">
        <f t="shared" si="12"/>
        <v>2045</v>
      </c>
      <c r="BM19" s="194">
        <f t="shared" si="12"/>
        <v>2046</v>
      </c>
      <c r="BN19" s="194">
        <f t="shared" si="12"/>
        <v>2047</v>
      </c>
      <c r="BO19" s="194">
        <f t="shared" si="12"/>
        <v>2048</v>
      </c>
      <c r="BP19" s="194">
        <f t="shared" si="12"/>
        <v>2049</v>
      </c>
      <c r="BQ19" s="194">
        <f t="shared" si="12"/>
        <v>2050</v>
      </c>
      <c r="BR19" s="194">
        <f t="shared" si="12"/>
        <v>2051</v>
      </c>
      <c r="BS19" s="194">
        <f t="shared" si="12"/>
        <v>2052</v>
      </c>
      <c r="BT19" s="194">
        <f t="shared" si="12"/>
        <v>2053</v>
      </c>
      <c r="BU19" s="194">
        <f t="shared" si="12"/>
        <v>2054</v>
      </c>
      <c r="BV19" s="194">
        <f t="shared" si="12"/>
        <v>2055</v>
      </c>
      <c r="BW19" s="194">
        <f t="shared" si="12"/>
        <v>2056</v>
      </c>
      <c r="BX19" s="194">
        <f t="shared" si="12"/>
        <v>2057</v>
      </c>
      <c r="BY19" s="194">
        <f t="shared" si="12"/>
        <v>2058</v>
      </c>
      <c r="BZ19" s="194">
        <f t="shared" si="12"/>
        <v>2059</v>
      </c>
      <c r="CA19" s="194">
        <f t="shared" si="12"/>
        <v>2060</v>
      </c>
      <c r="CB19" s="194">
        <f t="shared" si="12"/>
        <v>2061</v>
      </c>
      <c r="CC19" s="194">
        <f t="shared" si="12"/>
        <v>2062</v>
      </c>
      <c r="CD19" s="194">
        <f t="shared" si="12"/>
        <v>2063</v>
      </c>
      <c r="CE19" s="194">
        <f t="shared" ref="CE19:DN19" si="13">BQ7</f>
        <v>2064</v>
      </c>
      <c r="CF19" s="194">
        <f t="shared" si="13"/>
        <v>2065</v>
      </c>
      <c r="CG19" s="194">
        <f t="shared" si="13"/>
        <v>2066</v>
      </c>
      <c r="CH19" s="194">
        <f t="shared" si="13"/>
        <v>2067</v>
      </c>
      <c r="CI19" s="194">
        <f t="shared" si="13"/>
        <v>2068</v>
      </c>
      <c r="CJ19" s="194">
        <f t="shared" si="13"/>
        <v>2069</v>
      </c>
      <c r="CK19" s="194">
        <f t="shared" si="13"/>
        <v>2070</v>
      </c>
      <c r="CL19" s="194">
        <f t="shared" si="13"/>
        <v>2071</v>
      </c>
      <c r="CM19" s="194">
        <f t="shared" si="13"/>
        <v>2072</v>
      </c>
      <c r="CN19" s="194">
        <f t="shared" si="13"/>
        <v>2073</v>
      </c>
      <c r="CO19" s="194">
        <f t="shared" si="13"/>
        <v>2074</v>
      </c>
      <c r="CP19" s="194">
        <f t="shared" si="13"/>
        <v>2075</v>
      </c>
      <c r="CQ19" s="194">
        <f t="shared" si="13"/>
        <v>2076</v>
      </c>
      <c r="CR19" s="194">
        <f t="shared" si="13"/>
        <v>2077</v>
      </c>
      <c r="CS19" s="194">
        <f t="shared" si="13"/>
        <v>2078</v>
      </c>
      <c r="CT19" s="194">
        <f t="shared" si="13"/>
        <v>2079</v>
      </c>
      <c r="CU19" s="194">
        <f t="shared" si="13"/>
        <v>2080</v>
      </c>
      <c r="CV19" s="194">
        <f t="shared" si="13"/>
        <v>2081</v>
      </c>
      <c r="CW19" s="194">
        <f t="shared" si="13"/>
        <v>2082</v>
      </c>
      <c r="CX19" s="194">
        <f t="shared" si="13"/>
        <v>2083</v>
      </c>
      <c r="CY19" s="194">
        <f t="shared" si="13"/>
        <v>2084</v>
      </c>
      <c r="CZ19" s="194">
        <f t="shared" si="13"/>
        <v>2085</v>
      </c>
      <c r="DA19" s="194">
        <f t="shared" si="13"/>
        <v>2086</v>
      </c>
      <c r="DB19" s="194">
        <f t="shared" si="13"/>
        <v>2087</v>
      </c>
      <c r="DC19" s="194">
        <f t="shared" si="13"/>
        <v>2088</v>
      </c>
      <c r="DD19" s="194">
        <f t="shared" si="13"/>
        <v>2089</v>
      </c>
      <c r="DE19" s="194">
        <f t="shared" si="13"/>
        <v>2090</v>
      </c>
      <c r="DF19" s="194">
        <f t="shared" si="13"/>
        <v>2091</v>
      </c>
      <c r="DG19" s="194">
        <f t="shared" si="13"/>
        <v>2092</v>
      </c>
      <c r="DH19" s="194">
        <f t="shared" si="13"/>
        <v>2093</v>
      </c>
      <c r="DI19" s="194">
        <f t="shared" si="13"/>
        <v>2094</v>
      </c>
      <c r="DJ19" s="194">
        <f t="shared" si="13"/>
        <v>2095</v>
      </c>
      <c r="DK19" s="194">
        <f t="shared" si="13"/>
        <v>2096</v>
      </c>
      <c r="DL19" s="194">
        <f t="shared" si="13"/>
        <v>2097</v>
      </c>
      <c r="DM19" s="194">
        <f t="shared" si="13"/>
        <v>2098</v>
      </c>
      <c r="DN19" s="194">
        <f t="shared" si="13"/>
        <v>2099</v>
      </c>
      <c r="DO19" s="8"/>
      <c r="DP19" s="8"/>
      <c r="DQ19" s="8"/>
      <c r="DR19" s="7"/>
      <c r="DS19" s="7"/>
      <c r="DT19" s="7"/>
      <c r="DU19" s="7"/>
    </row>
    <row r="20" spans="1:125" x14ac:dyDescent="0.25">
      <c r="D20" s="7"/>
      <c r="E20" s="60"/>
      <c r="F20" s="61"/>
      <c r="G20" s="61"/>
      <c r="H20" s="61"/>
      <c r="I20" s="61"/>
      <c r="J20" s="61"/>
      <c r="K20" s="61"/>
      <c r="L20" s="61"/>
      <c r="M20" s="61"/>
      <c r="N20" s="61"/>
      <c r="O20" s="61"/>
      <c r="P20" s="7"/>
      <c r="Q20" s="56"/>
      <c r="R20" s="195" t="str">
        <f>A39</f>
        <v>Canada</v>
      </c>
      <c r="S20" s="196">
        <f t="shared" ref="S20:AX20" si="14">G39</f>
        <v>17.670195551871998</v>
      </c>
      <c r="T20" s="196">
        <f t="shared" si="14"/>
        <v>17.224197999699999</v>
      </c>
      <c r="U20" s="196">
        <f t="shared" si="14"/>
        <v>17.689976681390998</v>
      </c>
      <c r="V20" s="196">
        <f t="shared" si="14"/>
        <v>18.138559649272999</v>
      </c>
      <c r="W20" s="196">
        <f t="shared" si="14"/>
        <v>17.519842210326001</v>
      </c>
      <c r="X20" s="196">
        <f t="shared" si="14"/>
        <v>18.034797118193001</v>
      </c>
      <c r="Y20" s="196">
        <f t="shared" si="14"/>
        <v>17.604183609128</v>
      </c>
      <c r="Z20" s="196">
        <f t="shared" si="14"/>
        <v>18.008760014673999</v>
      </c>
      <c r="AA20" s="196">
        <f t="shared" si="14"/>
        <v>17.225759429105</v>
      </c>
      <c r="AB20" s="196">
        <f t="shared" si="14"/>
        <v>16.063765310318001</v>
      </c>
      <c r="AC20" s="196">
        <f t="shared" si="14"/>
        <v>16.451017931782999</v>
      </c>
      <c r="AD20" s="196">
        <f t="shared" si="14"/>
        <v>16.670700923234001</v>
      </c>
      <c r="AE20" s="196">
        <f t="shared" si="14"/>
        <v>16.251365600907999</v>
      </c>
      <c r="AF20" s="196">
        <f t="shared" si="14"/>
        <v>16.315606644273</v>
      </c>
      <c r="AG20" s="196">
        <f t="shared" si="14"/>
        <v>16.298965875981001</v>
      </c>
      <c r="AH20" s="196">
        <f t="shared" si="14"/>
        <v>15.977304124211001</v>
      </c>
      <c r="AI20" s="196">
        <f t="shared" si="14"/>
        <v>15.819824595274</v>
      </c>
      <c r="AJ20" s="196">
        <f t="shared" si="14"/>
        <v>16.161253392681001</v>
      </c>
      <c r="AK20" s="196">
        <f t="shared" si="14"/>
        <v>16.57702901108</v>
      </c>
      <c r="AL20" s="196">
        <f t="shared" si="14"/>
        <v>16.337953945294</v>
      </c>
      <c r="AM20" s="196">
        <f t="shared" si="14"/>
        <v>14.585070273723</v>
      </c>
      <c r="AN20" s="196">
        <f t="shared" si="14"/>
        <v>14.812108508101</v>
      </c>
      <c r="AO20" s="196">
        <f t="shared" si="14"/>
        <v>15.057663934740001</v>
      </c>
      <c r="AP20" s="196">
        <f t="shared" si="14"/>
        <v>14.708013966189</v>
      </c>
      <c r="AQ20" s="196">
        <f t="shared" si="14"/>
        <v>14.870140579974001</v>
      </c>
      <c r="AR20" s="196">
        <f t="shared" si="14"/>
        <v>0</v>
      </c>
      <c r="AS20" s="196">
        <f t="shared" si="14"/>
        <v>0</v>
      </c>
      <c r="AT20" s="196">
        <f t="shared" si="14"/>
        <v>0</v>
      </c>
      <c r="AU20" s="196">
        <f t="shared" si="14"/>
        <v>0</v>
      </c>
      <c r="AV20" s="196">
        <f t="shared" si="14"/>
        <v>0</v>
      </c>
      <c r="AW20" s="196">
        <f t="shared" si="14"/>
        <v>0</v>
      </c>
      <c r="AX20" s="196">
        <f t="shared" si="14"/>
        <v>0</v>
      </c>
      <c r="AY20" s="196">
        <f t="shared" ref="AY20:CD20" si="15">AM39</f>
        <v>0</v>
      </c>
      <c r="AZ20" s="196">
        <f t="shared" si="15"/>
        <v>0</v>
      </c>
      <c r="BA20" s="196">
        <f t="shared" si="15"/>
        <v>0</v>
      </c>
      <c r="BB20" s="196">
        <f t="shared" si="15"/>
        <v>0</v>
      </c>
      <c r="BC20" s="196">
        <f t="shared" si="15"/>
        <v>0</v>
      </c>
      <c r="BD20" s="196">
        <f t="shared" si="15"/>
        <v>0</v>
      </c>
      <c r="BE20" s="196">
        <f t="shared" si="15"/>
        <v>0</v>
      </c>
      <c r="BF20" s="196">
        <f t="shared" si="15"/>
        <v>0</v>
      </c>
      <c r="BG20" s="196">
        <f t="shared" si="15"/>
        <v>0</v>
      </c>
      <c r="BH20" s="196">
        <f t="shared" si="15"/>
        <v>0</v>
      </c>
      <c r="BI20" s="196">
        <f t="shared" si="15"/>
        <v>0</v>
      </c>
      <c r="BJ20" s="196">
        <f t="shared" si="15"/>
        <v>0</v>
      </c>
      <c r="BK20" s="196">
        <f t="shared" si="15"/>
        <v>0</v>
      </c>
      <c r="BL20" s="196">
        <f t="shared" si="15"/>
        <v>0</v>
      </c>
      <c r="BM20" s="196">
        <f t="shared" si="15"/>
        <v>0</v>
      </c>
      <c r="BN20" s="196">
        <f t="shared" si="15"/>
        <v>0</v>
      </c>
      <c r="BO20" s="196">
        <f t="shared" si="15"/>
        <v>0</v>
      </c>
      <c r="BP20" s="196">
        <f t="shared" si="15"/>
        <v>0</v>
      </c>
      <c r="BQ20" s="196">
        <f t="shared" si="15"/>
        <v>0</v>
      </c>
      <c r="BR20" s="196">
        <f t="shared" si="15"/>
        <v>0</v>
      </c>
      <c r="BS20" s="196">
        <f t="shared" si="15"/>
        <v>0</v>
      </c>
      <c r="BT20" s="196">
        <f t="shared" si="15"/>
        <v>0</v>
      </c>
      <c r="BU20" s="196">
        <f t="shared" si="15"/>
        <v>0</v>
      </c>
      <c r="BV20" s="196">
        <f t="shared" si="15"/>
        <v>0</v>
      </c>
      <c r="BW20" s="196">
        <f t="shared" si="15"/>
        <v>0</v>
      </c>
      <c r="BX20" s="196">
        <f t="shared" si="15"/>
        <v>0</v>
      </c>
      <c r="BY20" s="196">
        <f t="shared" si="15"/>
        <v>0</v>
      </c>
      <c r="BZ20" s="196">
        <f t="shared" si="15"/>
        <v>0</v>
      </c>
      <c r="CA20" s="196">
        <f t="shared" si="15"/>
        <v>0</v>
      </c>
      <c r="CB20" s="196">
        <f t="shared" si="15"/>
        <v>0</v>
      </c>
      <c r="CC20" s="196">
        <f t="shared" si="15"/>
        <v>0</v>
      </c>
      <c r="CD20" s="196">
        <f t="shared" si="15"/>
        <v>0</v>
      </c>
      <c r="CE20" s="196">
        <f t="shared" ref="CE20:DJ20" si="16">BS39</f>
        <v>0</v>
      </c>
      <c r="CF20" s="196">
        <f t="shared" si="16"/>
        <v>0</v>
      </c>
      <c r="CG20" s="196">
        <f t="shared" si="16"/>
        <v>0</v>
      </c>
      <c r="CH20" s="196">
        <f t="shared" si="16"/>
        <v>0</v>
      </c>
      <c r="CI20" s="196">
        <f t="shared" si="16"/>
        <v>0</v>
      </c>
      <c r="CJ20" s="196">
        <f t="shared" si="16"/>
        <v>0</v>
      </c>
      <c r="CK20" s="196">
        <f t="shared" si="16"/>
        <v>0</v>
      </c>
      <c r="CL20" s="196">
        <f t="shared" si="16"/>
        <v>0</v>
      </c>
      <c r="CM20" s="196">
        <f t="shared" si="16"/>
        <v>0</v>
      </c>
      <c r="CN20" s="196">
        <f t="shared" si="16"/>
        <v>0</v>
      </c>
      <c r="CO20" s="196">
        <f t="shared" si="16"/>
        <v>0</v>
      </c>
      <c r="CP20" s="196">
        <f t="shared" si="16"/>
        <v>0</v>
      </c>
      <c r="CQ20" s="196">
        <f t="shared" si="16"/>
        <v>0</v>
      </c>
      <c r="CR20" s="196">
        <f t="shared" si="16"/>
        <v>0</v>
      </c>
      <c r="CS20" s="196">
        <f t="shared" si="16"/>
        <v>0</v>
      </c>
      <c r="CT20" s="196">
        <f t="shared" si="16"/>
        <v>0</v>
      </c>
      <c r="CU20" s="196">
        <f t="shared" si="16"/>
        <v>0</v>
      </c>
      <c r="CV20" s="196">
        <f t="shared" si="16"/>
        <v>0</v>
      </c>
      <c r="CW20" s="196">
        <f t="shared" si="16"/>
        <v>0</v>
      </c>
      <c r="CX20" s="196">
        <f t="shared" si="16"/>
        <v>0</v>
      </c>
      <c r="CY20" s="196">
        <f t="shared" si="16"/>
        <v>0</v>
      </c>
      <c r="CZ20" s="196">
        <f t="shared" si="16"/>
        <v>0</v>
      </c>
      <c r="DA20" s="196">
        <f t="shared" si="16"/>
        <v>0</v>
      </c>
      <c r="DB20" s="196">
        <f t="shared" si="16"/>
        <v>0</v>
      </c>
      <c r="DC20" s="196">
        <f t="shared" si="16"/>
        <v>0</v>
      </c>
      <c r="DD20" s="196">
        <f t="shared" si="16"/>
        <v>0</v>
      </c>
      <c r="DE20" s="196">
        <f t="shared" si="16"/>
        <v>0</v>
      </c>
      <c r="DF20" s="196">
        <f t="shared" si="16"/>
        <v>0</v>
      </c>
      <c r="DG20" s="196">
        <f t="shared" si="16"/>
        <v>0</v>
      </c>
      <c r="DH20" s="196">
        <f t="shared" si="16"/>
        <v>0</v>
      </c>
      <c r="DI20" s="196">
        <f t="shared" si="16"/>
        <v>0</v>
      </c>
      <c r="DJ20" s="196">
        <f t="shared" si="16"/>
        <v>0</v>
      </c>
      <c r="DK20" s="196">
        <f t="shared" ref="DK20:DN20" si="17">CY39</f>
        <v>0</v>
      </c>
      <c r="DL20" s="196">
        <f t="shared" si="17"/>
        <v>0</v>
      </c>
      <c r="DM20" s="196">
        <f t="shared" si="17"/>
        <v>0</v>
      </c>
      <c r="DN20" s="196">
        <f t="shared" si="17"/>
        <v>0</v>
      </c>
      <c r="DO20" s="7"/>
      <c r="DP20" s="7"/>
      <c r="DQ20" s="7"/>
      <c r="DR20" s="7"/>
      <c r="DS20" s="7"/>
      <c r="DT20" s="7"/>
      <c r="DU20" s="7"/>
    </row>
    <row r="21" spans="1:125" x14ac:dyDescent="0.25">
      <c r="D21" s="8"/>
      <c r="E21" s="62"/>
      <c r="F21" s="61"/>
      <c r="G21" s="61"/>
      <c r="H21" s="61"/>
      <c r="I21" s="61"/>
      <c r="J21" s="61"/>
      <c r="K21" s="61"/>
      <c r="L21" s="61"/>
      <c r="M21" s="62"/>
      <c r="N21" s="60"/>
      <c r="O21" s="63"/>
      <c r="P21" s="7"/>
      <c r="Q21" s="56"/>
      <c r="R21" s="195" t="s">
        <v>257</v>
      </c>
      <c r="S21" s="196">
        <f t="shared" ref="S21:AX21" si="18">E9</f>
        <v>15.835570602025777</v>
      </c>
      <c r="T21" s="196">
        <f t="shared" si="18"/>
        <v>15.412252294706455</v>
      </c>
      <c r="U21" s="196">
        <f t="shared" si="18"/>
        <v>14.988933987387133</v>
      </c>
      <c r="V21" s="196">
        <f t="shared" si="18"/>
        <v>14.565615680067811</v>
      </c>
      <c r="W21" s="196">
        <f t="shared" si="18"/>
        <v>14.142297372748489</v>
      </c>
      <c r="X21" s="196">
        <f t="shared" si="18"/>
        <v>13.718979065429167</v>
      </c>
      <c r="Y21" s="196">
        <f t="shared" si="18"/>
        <v>13.295660758109845</v>
      </c>
      <c r="Z21" s="196">
        <f t="shared" si="18"/>
        <v>12.872342450790523</v>
      </c>
      <c r="AA21" s="196">
        <f t="shared" si="18"/>
        <v>12.449024143471201</v>
      </c>
      <c r="AB21" s="196">
        <f t="shared" si="18"/>
        <v>12.025705836151879</v>
      </c>
      <c r="AC21" s="196">
        <f t="shared" si="18"/>
        <v>11.602387528832557</v>
      </c>
      <c r="AD21" s="196">
        <f t="shared" si="18"/>
        <v>11.179069221513235</v>
      </c>
      <c r="AE21" s="196">
        <f t="shared" si="18"/>
        <v>10.755750914193912</v>
      </c>
      <c r="AF21" s="196">
        <f t="shared" si="18"/>
        <v>10.33243260687459</v>
      </c>
      <c r="AG21" s="196">
        <f t="shared" si="18"/>
        <v>9.9091142995552701</v>
      </c>
      <c r="AH21" s="196">
        <f t="shared" si="18"/>
        <v>9.6069848813293994</v>
      </c>
      <c r="AI21" s="196">
        <f t="shared" si="18"/>
        <v>9.3048554631035287</v>
      </c>
      <c r="AJ21" s="196">
        <f t="shared" si="18"/>
        <v>9.002726044877658</v>
      </c>
      <c r="AK21" s="196">
        <f t="shared" si="18"/>
        <v>8.7005966266517873</v>
      </c>
      <c r="AL21" s="196">
        <f t="shared" si="18"/>
        <v>8.3984672084259167</v>
      </c>
      <c r="AM21" s="196">
        <f t="shared" si="18"/>
        <v>8.096337790200046</v>
      </c>
      <c r="AN21" s="196">
        <f t="shared" si="18"/>
        <v>7.7942083719741753</v>
      </c>
      <c r="AO21" s="196">
        <f t="shared" si="18"/>
        <v>7.4920789537483046</v>
      </c>
      <c r="AP21" s="196">
        <f t="shared" si="18"/>
        <v>7.1899495355224339</v>
      </c>
      <c r="AQ21" s="196">
        <f t="shared" si="18"/>
        <v>6.8878201172965632</v>
      </c>
      <c r="AR21" s="196">
        <f t="shared" si="18"/>
        <v>6.5856906990706925</v>
      </c>
      <c r="AS21" s="196">
        <f t="shared" si="18"/>
        <v>6.2835612808448218</v>
      </c>
      <c r="AT21" s="196">
        <f t="shared" si="18"/>
        <v>5.9814318626189511</v>
      </c>
      <c r="AU21" s="196">
        <f t="shared" si="18"/>
        <v>5.6793024443930804</v>
      </c>
      <c r="AV21" s="197">
        <f t="shared" si="18"/>
        <v>5.377173026167207</v>
      </c>
      <c r="AW21" s="196">
        <f t="shared" si="18"/>
        <v>5.1827670649132926</v>
      </c>
      <c r="AX21" s="196">
        <f t="shared" si="18"/>
        <v>4.9883611036593782</v>
      </c>
      <c r="AY21" s="196">
        <f t="shared" ref="AY21:CD21" si="19">AK9</f>
        <v>4.7939551424054638</v>
      </c>
      <c r="AZ21" s="196">
        <f t="shared" si="19"/>
        <v>4.5995491811515494</v>
      </c>
      <c r="BA21" s="196">
        <f t="shared" si="19"/>
        <v>4.405143219897635</v>
      </c>
      <c r="BB21" s="196">
        <f t="shared" si="19"/>
        <v>4.2107372586437206</v>
      </c>
      <c r="BC21" s="196">
        <f t="shared" si="19"/>
        <v>4.0163312973898062</v>
      </c>
      <c r="BD21" s="196">
        <f t="shared" si="19"/>
        <v>3.8219253361358918</v>
      </c>
      <c r="BE21" s="196">
        <f t="shared" si="19"/>
        <v>3.6275193748819774</v>
      </c>
      <c r="BF21" s="196">
        <f t="shared" si="19"/>
        <v>3.433113413628063</v>
      </c>
      <c r="BG21" s="196">
        <f t="shared" si="19"/>
        <v>3.2387074523741486</v>
      </c>
      <c r="BH21" s="196">
        <f t="shared" si="19"/>
        <v>3.0443014911202342</v>
      </c>
      <c r="BI21" s="196">
        <f t="shared" si="19"/>
        <v>2.8498955298663198</v>
      </c>
      <c r="BJ21" s="196">
        <f t="shared" si="19"/>
        <v>2.6554895686124054</v>
      </c>
      <c r="BK21" s="196">
        <f t="shared" si="19"/>
        <v>2.4610836073584887</v>
      </c>
      <c r="BL21" s="196">
        <f t="shared" si="19"/>
        <v>2.3340048067120471</v>
      </c>
      <c r="BM21" s="196">
        <f t="shared" si="19"/>
        <v>2.2069260060656055</v>
      </c>
      <c r="BN21" s="196">
        <f t="shared" si="19"/>
        <v>2.0798472054191639</v>
      </c>
      <c r="BO21" s="196">
        <f t="shared" si="19"/>
        <v>1.9527684047727221</v>
      </c>
      <c r="BP21" s="196">
        <f t="shared" si="19"/>
        <v>1.8256896041262802</v>
      </c>
      <c r="BQ21" s="196">
        <f t="shared" si="19"/>
        <v>1.6986108034798384</v>
      </c>
      <c r="BR21" s="196">
        <f t="shared" si="19"/>
        <v>1.5715320028333966</v>
      </c>
      <c r="BS21" s="196">
        <f t="shared" si="19"/>
        <v>1.4444532021869547</v>
      </c>
      <c r="BT21" s="196">
        <f t="shared" si="19"/>
        <v>1.3173744015405129</v>
      </c>
      <c r="BU21" s="196">
        <f t="shared" si="19"/>
        <v>1.190295600894071</v>
      </c>
      <c r="BV21" s="196">
        <f t="shared" si="19"/>
        <v>1.0632168002476292</v>
      </c>
      <c r="BW21" s="196">
        <f t="shared" si="19"/>
        <v>0.93613799960118749</v>
      </c>
      <c r="BX21" s="196">
        <f t="shared" si="19"/>
        <v>0.80905919895474576</v>
      </c>
      <c r="BY21" s="196">
        <f t="shared" si="19"/>
        <v>0.68198039830830404</v>
      </c>
      <c r="BZ21" s="197">
        <f t="shared" si="19"/>
        <v>0.55490159766186242</v>
      </c>
      <c r="CA21" s="196">
        <f t="shared" si="19"/>
        <v>0.55490159766186242</v>
      </c>
      <c r="CB21" s="196">
        <f t="shared" si="19"/>
        <v>0.55490159766186242</v>
      </c>
      <c r="CC21" s="196">
        <f t="shared" si="19"/>
        <v>0.55490159766186242</v>
      </c>
      <c r="CD21" s="196">
        <f t="shared" si="19"/>
        <v>0.55490159766186242</v>
      </c>
      <c r="CE21" s="196">
        <f t="shared" ref="CE21:DJ21" si="20">BQ9</f>
        <v>0.55490159766186242</v>
      </c>
      <c r="CF21" s="196">
        <f t="shared" si="20"/>
        <v>0.55490159766186242</v>
      </c>
      <c r="CG21" s="196">
        <f t="shared" si="20"/>
        <v>0.55490159766186242</v>
      </c>
      <c r="CH21" s="196">
        <f t="shared" si="20"/>
        <v>0.55490159766186242</v>
      </c>
      <c r="CI21" s="196">
        <f t="shared" si="20"/>
        <v>0.55490159766186242</v>
      </c>
      <c r="CJ21" s="196">
        <f t="shared" si="20"/>
        <v>0.55490159766186242</v>
      </c>
      <c r="CK21" s="196">
        <f t="shared" si="20"/>
        <v>0.55490159766186242</v>
      </c>
      <c r="CL21" s="196">
        <f t="shared" si="20"/>
        <v>0.55490159766186242</v>
      </c>
      <c r="CM21" s="196">
        <f t="shared" si="20"/>
        <v>0.55490159766186242</v>
      </c>
      <c r="CN21" s="196">
        <f t="shared" si="20"/>
        <v>0.55490159766186242</v>
      </c>
      <c r="CO21" s="196">
        <f t="shared" si="20"/>
        <v>0.55490159766186242</v>
      </c>
      <c r="CP21" s="196">
        <f t="shared" si="20"/>
        <v>0.55490159766186242</v>
      </c>
      <c r="CQ21" s="196">
        <f t="shared" si="20"/>
        <v>0.55490159766186242</v>
      </c>
      <c r="CR21" s="196">
        <f t="shared" si="20"/>
        <v>0.55490159766186242</v>
      </c>
      <c r="CS21" s="196">
        <f t="shared" si="20"/>
        <v>0.55490159766186242</v>
      </c>
      <c r="CT21" s="196">
        <f t="shared" si="20"/>
        <v>0.55490159766186242</v>
      </c>
      <c r="CU21" s="196">
        <f t="shared" si="20"/>
        <v>0.55490159766186242</v>
      </c>
      <c r="CV21" s="196">
        <f t="shared" si="20"/>
        <v>0.55490159766186242</v>
      </c>
      <c r="CW21" s="196">
        <f t="shared" si="20"/>
        <v>0.55490159766186242</v>
      </c>
      <c r="CX21" s="196">
        <f t="shared" si="20"/>
        <v>0.55490159766186242</v>
      </c>
      <c r="CY21" s="196">
        <f t="shared" si="20"/>
        <v>0.55490159766186242</v>
      </c>
      <c r="CZ21" s="196">
        <f t="shared" si="20"/>
        <v>0.55490159766186242</v>
      </c>
      <c r="DA21" s="196">
        <f t="shared" si="20"/>
        <v>0.55490159766186242</v>
      </c>
      <c r="DB21" s="196">
        <f t="shared" si="20"/>
        <v>0.55490159766186242</v>
      </c>
      <c r="DC21" s="196">
        <f t="shared" si="20"/>
        <v>0.55490159766186242</v>
      </c>
      <c r="DD21" s="196">
        <f t="shared" si="20"/>
        <v>0.55490159766186242</v>
      </c>
      <c r="DE21" s="196">
        <f t="shared" si="20"/>
        <v>0.55490159766186242</v>
      </c>
      <c r="DF21" s="196">
        <f t="shared" si="20"/>
        <v>0.55490159766186242</v>
      </c>
      <c r="DG21" s="196">
        <f t="shared" si="20"/>
        <v>0.55490159766186242</v>
      </c>
      <c r="DH21" s="196">
        <f t="shared" si="20"/>
        <v>0.55490159766186242</v>
      </c>
      <c r="DI21" s="196">
        <f t="shared" si="20"/>
        <v>0.55490159766186242</v>
      </c>
      <c r="DJ21" s="196">
        <f t="shared" si="20"/>
        <v>0.55490159766186242</v>
      </c>
      <c r="DK21" s="196">
        <f t="shared" ref="DK21:DN21" si="21">CW9</f>
        <v>0.55490159766186242</v>
      </c>
      <c r="DL21" s="196">
        <f t="shared" si="21"/>
        <v>0.55490159766186242</v>
      </c>
      <c r="DM21" s="196">
        <f t="shared" si="21"/>
        <v>0.55490159766186242</v>
      </c>
      <c r="DN21" s="196">
        <f t="shared" si="21"/>
        <v>0.55490159766186242</v>
      </c>
      <c r="DO21" s="7"/>
      <c r="DP21" s="7"/>
      <c r="DQ21" s="7"/>
      <c r="DR21" s="7"/>
      <c r="DS21" s="7"/>
      <c r="DT21" s="7"/>
      <c r="DU21" s="7"/>
    </row>
    <row r="22" spans="1:125" x14ac:dyDescent="0.25">
      <c r="D22" s="8"/>
      <c r="E22" s="67"/>
      <c r="F22" s="61"/>
      <c r="G22" s="61"/>
      <c r="H22" s="61"/>
      <c r="I22" s="61"/>
      <c r="J22" s="61"/>
      <c r="K22" s="61"/>
      <c r="L22" s="61"/>
      <c r="M22" s="68"/>
      <c r="N22" s="68"/>
      <c r="O22" s="69"/>
      <c r="Q22" s="56"/>
      <c r="R22" s="195" t="s">
        <v>19</v>
      </c>
      <c r="S22" s="196">
        <v>4.1824638643487004</v>
      </c>
      <c r="T22" s="196">
        <v>4.1789850518862002</v>
      </c>
      <c r="U22" s="196">
        <v>4.1924768613200003</v>
      </c>
      <c r="V22" s="196">
        <v>4.3328289756528999</v>
      </c>
      <c r="W22" s="196">
        <v>4.4779632983848003</v>
      </c>
      <c r="X22" s="196">
        <v>4.5892435280689003</v>
      </c>
      <c r="Y22" s="196">
        <v>4.6868973594002004</v>
      </c>
      <c r="Z22" s="196">
        <v>4.8036233662256</v>
      </c>
      <c r="AA22" s="196">
        <v>4.7751017624748</v>
      </c>
      <c r="AB22" s="196">
        <v>4.6515928089592</v>
      </c>
      <c r="AC22" s="196">
        <v>4.8830522308270998</v>
      </c>
      <c r="AD22" s="196">
        <v>4.9758110063018997</v>
      </c>
      <c r="AE22" s="196">
        <v>4.9799410582462</v>
      </c>
      <c r="AF22" s="196">
        <v>5.0164924989250999</v>
      </c>
      <c r="AG22" s="196">
        <v>4.9882107318633002</v>
      </c>
      <c r="AH22" s="196">
        <v>4.9170200799027004</v>
      </c>
      <c r="AI22" s="196">
        <v>4.8750011517431</v>
      </c>
      <c r="AJ22" s="196">
        <v>4.9047032300174997</v>
      </c>
      <c r="AK22" s="196">
        <v>4.9678861588923997</v>
      </c>
      <c r="AL22" s="196">
        <v>4.928644970123</v>
      </c>
      <c r="AM22" s="196">
        <v>4.6467637717969001</v>
      </c>
      <c r="AN22" s="196">
        <v>4.8534359123686999</v>
      </c>
      <c r="AO22" s="196">
        <v>4.8464874332646</v>
      </c>
      <c r="AP22" s="196">
        <v>4.8697160677760003</v>
      </c>
      <c r="AQ22" s="196">
        <v>4.88758808485</v>
      </c>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6"/>
      <c r="BW22" s="196"/>
      <c r="BX22" s="196"/>
      <c r="BY22" s="196"/>
      <c r="BZ22" s="196"/>
      <c r="CA22" s="196"/>
      <c r="CB22" s="196"/>
      <c r="CC22" s="196"/>
      <c r="CD22" s="196"/>
      <c r="CE22" s="196"/>
      <c r="CF22" s="196"/>
      <c r="CG22" s="196"/>
      <c r="CH22" s="196"/>
      <c r="CI22" s="196"/>
      <c r="CJ22" s="196"/>
      <c r="CK22" s="196"/>
      <c r="CL22" s="196"/>
      <c r="CM22" s="196"/>
      <c r="CN22" s="196"/>
      <c r="CO22" s="196"/>
      <c r="CP22" s="196"/>
      <c r="CQ22" s="196"/>
      <c r="CR22" s="196"/>
      <c r="CS22" s="196"/>
      <c r="CT22" s="196"/>
      <c r="CU22" s="196"/>
      <c r="CV22" s="196"/>
      <c r="CW22" s="196"/>
      <c r="CX22" s="196"/>
      <c r="CY22" s="196"/>
      <c r="CZ22" s="196"/>
      <c r="DA22" s="196"/>
      <c r="DB22" s="196"/>
      <c r="DC22" s="196"/>
      <c r="DD22" s="196"/>
      <c r="DE22" s="196"/>
      <c r="DF22" s="196"/>
      <c r="DG22" s="196"/>
      <c r="DH22" s="196"/>
      <c r="DI22" s="196"/>
      <c r="DJ22" s="196"/>
      <c r="DK22" s="196"/>
      <c r="DL22" s="196"/>
      <c r="DM22" s="196"/>
      <c r="DN22" s="196"/>
      <c r="DO22" s="7"/>
      <c r="DP22" s="7"/>
      <c r="DQ22" s="7"/>
      <c r="DR22" s="7"/>
      <c r="DS22" s="7"/>
      <c r="DT22" s="7"/>
      <c r="DU22" s="7"/>
    </row>
    <row r="23" spans="1:125" x14ac:dyDescent="0.25">
      <c r="D23" s="7"/>
      <c r="E23" s="68"/>
      <c r="F23" s="61"/>
      <c r="G23" s="61"/>
      <c r="H23" s="61"/>
      <c r="I23" s="61"/>
      <c r="J23" s="61"/>
      <c r="K23" s="61"/>
      <c r="L23" s="68"/>
      <c r="M23" s="68"/>
      <c r="N23" s="68"/>
      <c r="O23" s="68"/>
      <c r="P23" s="7"/>
      <c r="Q23" s="56"/>
      <c r="R23" s="195" t="s">
        <v>20</v>
      </c>
      <c r="S23" s="196">
        <f>C39</f>
        <v>16.258888909345099</v>
      </c>
      <c r="T23" s="196">
        <f>C39</f>
        <v>16.258888909345099</v>
      </c>
      <c r="U23" s="196">
        <f>C39</f>
        <v>16.258888909345099</v>
      </c>
      <c r="V23" s="196">
        <f>C39</f>
        <v>16.258888909345099</v>
      </c>
      <c r="W23" s="196">
        <f>C39</f>
        <v>16.258888909345099</v>
      </c>
      <c r="X23" s="196">
        <f>C39</f>
        <v>16.258888909345099</v>
      </c>
      <c r="Y23" s="196">
        <f>C39</f>
        <v>16.258888909345099</v>
      </c>
      <c r="Z23" s="196">
        <f>C39</f>
        <v>16.258888909345099</v>
      </c>
      <c r="AA23" s="196">
        <f>C39</f>
        <v>16.258888909345099</v>
      </c>
      <c r="AB23" s="196">
        <f>C39</f>
        <v>16.258888909345099</v>
      </c>
      <c r="AC23" s="196">
        <f>C39</f>
        <v>16.258888909345099</v>
      </c>
      <c r="AD23" s="196">
        <f>C39</f>
        <v>16.258888909345099</v>
      </c>
      <c r="AE23" s="196">
        <f>C39</f>
        <v>16.258888909345099</v>
      </c>
      <c r="AF23" s="196">
        <f>C39</f>
        <v>16.258888909345099</v>
      </c>
      <c r="AG23" s="196">
        <f>C39</f>
        <v>16.258888909345099</v>
      </c>
      <c r="AH23" s="196">
        <f>C39</f>
        <v>16.258888909345099</v>
      </c>
      <c r="AI23" s="196">
        <f>C39</f>
        <v>16.258888909345099</v>
      </c>
      <c r="AJ23" s="196">
        <f>C39</f>
        <v>16.258888909345099</v>
      </c>
      <c r="AK23" s="196">
        <f>C39</f>
        <v>16.258888909345099</v>
      </c>
      <c r="AL23" s="196">
        <f>C39</f>
        <v>16.258888909345099</v>
      </c>
      <c r="AM23" s="196">
        <f>C39</f>
        <v>16.258888909345099</v>
      </c>
      <c r="AN23" s="196">
        <f>C39</f>
        <v>16.258888909345099</v>
      </c>
      <c r="AO23" s="196">
        <f>C39</f>
        <v>16.258888909345099</v>
      </c>
      <c r="AP23" s="196">
        <f>C39</f>
        <v>16.258888909345099</v>
      </c>
      <c r="AQ23" s="196">
        <f>C39</f>
        <v>16.258888909345099</v>
      </c>
      <c r="AR23" s="196">
        <f>C39</f>
        <v>16.258888909345099</v>
      </c>
      <c r="AS23" s="196">
        <f>C39</f>
        <v>16.258888909345099</v>
      </c>
      <c r="AT23" s="196">
        <f>C39</f>
        <v>16.258888909345099</v>
      </c>
      <c r="AU23" s="196">
        <f>C39</f>
        <v>16.258888909345099</v>
      </c>
      <c r="AV23" s="196">
        <f>C39</f>
        <v>16.258888909345099</v>
      </c>
      <c r="AW23" s="196">
        <f>C39</f>
        <v>16.258888909345099</v>
      </c>
      <c r="AX23" s="196">
        <f>C39</f>
        <v>16.258888909345099</v>
      </c>
      <c r="AY23" s="196">
        <f>C39</f>
        <v>16.258888909345099</v>
      </c>
      <c r="AZ23" s="196">
        <f>C39</f>
        <v>16.258888909345099</v>
      </c>
      <c r="BA23" s="196">
        <f>C39</f>
        <v>16.258888909345099</v>
      </c>
      <c r="BB23" s="196">
        <f>C39</f>
        <v>16.258888909345099</v>
      </c>
      <c r="BC23" s="196">
        <f>C39</f>
        <v>16.258888909345099</v>
      </c>
      <c r="BD23" s="196">
        <f>C39</f>
        <v>16.258888909345099</v>
      </c>
      <c r="BE23" s="196">
        <f>C39</f>
        <v>16.258888909345099</v>
      </c>
      <c r="BF23" s="196">
        <f>C39</f>
        <v>16.258888909345099</v>
      </c>
      <c r="BG23" s="196">
        <f>C39</f>
        <v>16.258888909345099</v>
      </c>
      <c r="BH23" s="196">
        <f>C39</f>
        <v>16.258888909345099</v>
      </c>
      <c r="BI23" s="196">
        <f>C39</f>
        <v>16.258888909345099</v>
      </c>
      <c r="BJ23" s="196">
        <f>C39</f>
        <v>16.258888909345099</v>
      </c>
      <c r="BK23" s="196">
        <f>C39</f>
        <v>16.258888909345099</v>
      </c>
      <c r="BL23" s="196">
        <f>C39</f>
        <v>16.258888909345099</v>
      </c>
      <c r="BM23" s="196">
        <f>C39</f>
        <v>16.258888909345099</v>
      </c>
      <c r="BN23" s="196">
        <f>C39</f>
        <v>16.258888909345099</v>
      </c>
      <c r="BO23" s="196">
        <f>C39</f>
        <v>16.258888909345099</v>
      </c>
      <c r="BP23" s="196">
        <f>C39</f>
        <v>16.258888909345099</v>
      </c>
      <c r="BQ23" s="196">
        <f>C39</f>
        <v>16.258888909345099</v>
      </c>
      <c r="BR23" s="196">
        <f>C39</f>
        <v>16.258888909345099</v>
      </c>
      <c r="BS23" s="196">
        <f>C39</f>
        <v>16.258888909345099</v>
      </c>
      <c r="BT23" s="196">
        <f>C39</f>
        <v>16.258888909345099</v>
      </c>
      <c r="BU23" s="196">
        <f>C39</f>
        <v>16.258888909345099</v>
      </c>
      <c r="BV23" s="196">
        <f>C39</f>
        <v>16.258888909345099</v>
      </c>
      <c r="BW23" s="196">
        <f>C39</f>
        <v>16.258888909345099</v>
      </c>
      <c r="BX23" s="196">
        <f>C39</f>
        <v>16.258888909345099</v>
      </c>
      <c r="BY23" s="196">
        <f>C39</f>
        <v>16.258888909345099</v>
      </c>
      <c r="BZ23" s="196">
        <f>C39</f>
        <v>16.258888909345099</v>
      </c>
      <c r="CA23" s="196">
        <f>C39</f>
        <v>16.258888909345099</v>
      </c>
      <c r="CB23" s="196">
        <f>C39</f>
        <v>16.258888909345099</v>
      </c>
      <c r="CC23" s="196">
        <f>C39</f>
        <v>16.258888909345099</v>
      </c>
      <c r="CD23" s="196">
        <f>C39</f>
        <v>16.258888909345099</v>
      </c>
      <c r="CE23" s="196">
        <f>C39</f>
        <v>16.258888909345099</v>
      </c>
      <c r="CF23" s="196">
        <f>C39</f>
        <v>16.258888909345099</v>
      </c>
      <c r="CG23" s="196">
        <f>C39</f>
        <v>16.258888909345099</v>
      </c>
      <c r="CH23" s="196">
        <f>C39</f>
        <v>16.258888909345099</v>
      </c>
      <c r="CI23" s="196">
        <f>C39</f>
        <v>16.258888909345099</v>
      </c>
      <c r="CJ23" s="196">
        <f>C39</f>
        <v>16.258888909345099</v>
      </c>
      <c r="CK23" s="196">
        <f>C39</f>
        <v>16.258888909345099</v>
      </c>
      <c r="CL23" s="196">
        <f>C39</f>
        <v>16.258888909345099</v>
      </c>
      <c r="CM23" s="196">
        <f>C39</f>
        <v>16.258888909345099</v>
      </c>
      <c r="CN23" s="196">
        <f>C39</f>
        <v>16.258888909345099</v>
      </c>
      <c r="CO23" s="196">
        <f>C39</f>
        <v>16.258888909345099</v>
      </c>
      <c r="CP23" s="196">
        <f>C39</f>
        <v>16.258888909345099</v>
      </c>
      <c r="CQ23" s="196">
        <f>C39</f>
        <v>16.258888909345099</v>
      </c>
      <c r="CR23" s="196">
        <f>C39</f>
        <v>16.258888909345099</v>
      </c>
      <c r="CS23" s="196">
        <f>C39</f>
        <v>16.258888909345099</v>
      </c>
      <c r="CT23" s="196">
        <f>C39</f>
        <v>16.258888909345099</v>
      </c>
      <c r="CU23" s="196">
        <f>C39</f>
        <v>16.258888909345099</v>
      </c>
      <c r="CV23" s="196">
        <f>C39</f>
        <v>16.258888909345099</v>
      </c>
      <c r="CW23" s="196"/>
      <c r="CX23" s="196"/>
      <c r="CY23" s="196"/>
      <c r="CZ23" s="196"/>
      <c r="DA23" s="196"/>
      <c r="DB23" s="196"/>
      <c r="DC23" s="196"/>
      <c r="DD23" s="196"/>
      <c r="DE23" s="196"/>
      <c r="DF23" s="196"/>
      <c r="DG23" s="196"/>
      <c r="DH23" s="196"/>
      <c r="DI23" s="196"/>
      <c r="DJ23" s="196"/>
      <c r="DK23" s="196"/>
      <c r="DL23" s="196"/>
      <c r="DM23" s="196"/>
      <c r="DN23" s="196"/>
      <c r="DO23" s="7"/>
      <c r="DP23" s="7"/>
      <c r="DQ23" s="7"/>
      <c r="DR23" s="7"/>
      <c r="DS23" s="7"/>
      <c r="DT23" s="7"/>
      <c r="DU23" s="7"/>
    </row>
    <row r="24" spans="1:125" x14ac:dyDescent="0.25">
      <c r="A24" s="64" t="str">
        <f>A39</f>
        <v>Canada</v>
      </c>
      <c r="B24" s="65" t="s">
        <v>250</v>
      </c>
      <c r="C24" s="66"/>
      <c r="D24" s="8"/>
      <c r="E24" s="68"/>
      <c r="F24" s="61"/>
      <c r="G24" s="61"/>
      <c r="H24" s="61"/>
      <c r="I24" s="61"/>
      <c r="J24" s="61"/>
      <c r="K24" s="61"/>
      <c r="L24" s="68"/>
      <c r="M24" s="68"/>
      <c r="N24" s="68"/>
      <c r="O24" s="68"/>
      <c r="P24" s="7"/>
      <c r="Q24" s="8"/>
      <c r="R24" s="56"/>
      <c r="S24" s="56"/>
      <c r="T24" s="56"/>
      <c r="U24" s="56"/>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8"/>
      <c r="DN24" s="7"/>
      <c r="DO24" s="7"/>
      <c r="DP24" s="7"/>
      <c r="DQ24" s="7"/>
      <c r="DR24" s="7"/>
      <c r="DS24" s="7"/>
      <c r="DT24" s="7"/>
      <c r="DU24" s="7"/>
    </row>
    <row r="25" spans="1:125" x14ac:dyDescent="0.25">
      <c r="A25" s="271" t="s">
        <v>233</v>
      </c>
      <c r="B25" s="272">
        <f>F39</f>
        <v>0</v>
      </c>
      <c r="C25" s="271" t="s">
        <v>21</v>
      </c>
      <c r="D25" s="70">
        <f>(B25*D14)</f>
        <v>0</v>
      </c>
      <c r="E25" s="75"/>
      <c r="F25" s="61"/>
      <c r="G25" s="61"/>
      <c r="H25" s="61"/>
      <c r="I25" s="61"/>
      <c r="J25" s="61"/>
      <c r="K25" s="61"/>
      <c r="L25" s="68"/>
      <c r="M25" s="68"/>
      <c r="N25" s="68"/>
      <c r="O25" s="68"/>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8"/>
      <c r="DN25" s="7"/>
      <c r="DO25" s="7"/>
      <c r="DP25" s="7"/>
      <c r="DQ25" s="7"/>
      <c r="DR25" s="7"/>
      <c r="DS25" s="7"/>
      <c r="DT25" s="7"/>
      <c r="DU25" s="7"/>
    </row>
    <row r="26" spans="1:125" x14ac:dyDescent="0.25">
      <c r="A26" s="138" t="s">
        <v>22</v>
      </c>
      <c r="B26" s="139">
        <f>AC15+D25</f>
        <v>7586.1149264225505</v>
      </c>
      <c r="C26" s="137" t="s">
        <v>23</v>
      </c>
      <c r="D26" s="8"/>
      <c r="E26" s="77"/>
      <c r="F26" s="67"/>
      <c r="G26" s="67"/>
      <c r="H26" s="67"/>
      <c r="I26" s="67"/>
      <c r="J26" s="67"/>
      <c r="K26" s="67"/>
      <c r="L26" s="68"/>
      <c r="M26" s="68"/>
      <c r="N26" s="68"/>
      <c r="O26" s="68"/>
      <c r="P26" s="71"/>
      <c r="Q26" s="72"/>
      <c r="R26" s="7"/>
      <c r="S26" s="7"/>
      <c r="T26" s="7"/>
      <c r="U26" s="7"/>
      <c r="V26" s="7"/>
      <c r="W26" s="73"/>
      <c r="X26" s="7"/>
      <c r="Y26" s="7"/>
      <c r="Z26" s="7"/>
      <c r="AA26" s="7"/>
      <c r="AB26" s="7"/>
      <c r="AC26" s="7"/>
      <c r="AD26" s="7"/>
      <c r="AE26" s="74"/>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row>
    <row r="27" spans="1:125" x14ac:dyDescent="0.25">
      <c r="A27" s="138" t="s">
        <v>24</v>
      </c>
      <c r="B27" s="140">
        <f>B26*B39</f>
        <v>313220057164.97522</v>
      </c>
      <c r="C27" s="137" t="s">
        <v>25</v>
      </c>
      <c r="D27" s="8"/>
      <c r="E27" s="67"/>
      <c r="F27" s="67"/>
      <c r="G27" s="67"/>
      <c r="H27" s="67"/>
      <c r="I27" s="67"/>
      <c r="J27" s="67"/>
      <c r="K27" s="67"/>
      <c r="L27" s="67"/>
      <c r="M27" s="67"/>
      <c r="N27" s="67"/>
      <c r="O27" s="67"/>
      <c r="P27" s="71"/>
      <c r="Q27" s="72"/>
      <c r="R27" s="7"/>
      <c r="S27" s="7"/>
      <c r="T27" s="76"/>
      <c r="U27" s="76"/>
      <c r="V27" s="76"/>
      <c r="W27" s="7"/>
      <c r="X27" s="7"/>
      <c r="Y27" s="7"/>
      <c r="Z27" s="7"/>
      <c r="AA27" s="7"/>
      <c r="AB27" s="7"/>
      <c r="AC27" s="7"/>
      <c r="AD27" s="7"/>
      <c r="AE27" s="76"/>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row>
    <row r="28" spans="1:125" x14ac:dyDescent="0.25">
      <c r="A28" s="137" t="s">
        <v>26</v>
      </c>
      <c r="B28" s="139">
        <f>B29/B39</f>
        <v>53.585494630127798</v>
      </c>
      <c r="C28" s="137" t="s">
        <v>23</v>
      </c>
      <c r="D28" s="8"/>
      <c r="E28" s="67"/>
      <c r="F28" s="67"/>
      <c r="G28" s="67"/>
      <c r="H28" s="67"/>
      <c r="I28" s="67"/>
      <c r="J28" s="67"/>
      <c r="K28" s="67"/>
      <c r="L28" s="67"/>
      <c r="M28" s="67"/>
      <c r="N28" s="67"/>
      <c r="O28" s="67"/>
      <c r="P28" s="78"/>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row>
    <row r="29" spans="1:125" x14ac:dyDescent="0.25">
      <c r="A29" s="137" t="s">
        <v>27</v>
      </c>
      <c r="B29" s="140">
        <f>E39*1000000</f>
        <v>2212470000</v>
      </c>
      <c r="C29" s="137" t="s">
        <v>25</v>
      </c>
      <c r="D29" s="7"/>
      <c r="E29" s="68"/>
      <c r="F29" s="68"/>
      <c r="G29" s="68"/>
      <c r="H29" s="68"/>
      <c r="I29" s="68"/>
      <c r="J29" s="68"/>
      <c r="K29" s="68"/>
      <c r="L29" s="68"/>
      <c r="M29" s="68"/>
      <c r="N29" s="68"/>
      <c r="O29" s="68"/>
      <c r="P29" s="79"/>
      <c r="Q29" s="80"/>
      <c r="R29" s="7"/>
      <c r="S29" s="7"/>
      <c r="T29" s="7"/>
      <c r="U29" s="7"/>
      <c r="V29" s="7"/>
      <c r="W29" s="7"/>
      <c r="X29" s="7"/>
      <c r="Y29" s="7"/>
      <c r="Z29" s="7"/>
      <c r="AA29" s="7"/>
      <c r="AB29" s="7"/>
      <c r="AC29" s="7"/>
      <c r="AD29" s="7"/>
      <c r="AE29" s="7"/>
      <c r="AF29" s="81"/>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row>
    <row r="30" spans="1:125" x14ac:dyDescent="0.25">
      <c r="A30" s="137" t="s">
        <v>28</v>
      </c>
      <c r="B30" s="140">
        <f>B27-B29</f>
        <v>311007587164.97522</v>
      </c>
      <c r="C30" s="137" t="s">
        <v>25</v>
      </c>
      <c r="D30" s="7"/>
      <c r="E30" s="82"/>
      <c r="F30" s="82"/>
      <c r="G30" s="61"/>
      <c r="H30" s="61"/>
      <c r="I30" s="61"/>
      <c r="J30" s="61"/>
      <c r="K30" s="61"/>
      <c r="L30" s="61"/>
      <c r="M30" s="61"/>
      <c r="N30" s="61"/>
      <c r="O30" s="61"/>
      <c r="P30" s="79"/>
      <c r="Q30" s="79"/>
      <c r="R30" s="7"/>
      <c r="S30" s="7"/>
      <c r="T30" s="7"/>
      <c r="U30" s="7"/>
      <c r="V30" s="7"/>
      <c r="W30" s="7"/>
      <c r="X30" s="7"/>
      <c r="Y30" s="7"/>
      <c r="Z30" s="7"/>
      <c r="AA30" s="7"/>
      <c r="AB30" s="7"/>
      <c r="AC30" s="7"/>
      <c r="AD30" s="7"/>
      <c r="AE30" s="7"/>
      <c r="AF30" s="81"/>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row>
    <row r="31" spans="1:125" x14ac:dyDescent="0.25">
      <c r="A31" s="137" t="s">
        <v>29</v>
      </c>
      <c r="B31" s="139">
        <f>B26/DC39</f>
        <v>18.409591188133085</v>
      </c>
      <c r="C31" s="137" t="s">
        <v>30</v>
      </c>
      <c r="D31" s="7"/>
      <c r="E31" s="61"/>
      <c r="F31" s="61"/>
      <c r="G31" s="61"/>
      <c r="H31" s="61"/>
      <c r="I31" s="61"/>
      <c r="J31" s="61"/>
      <c r="K31" s="61"/>
      <c r="L31" s="61"/>
      <c r="M31" s="61"/>
      <c r="N31" s="61"/>
      <c r="O31" s="61"/>
      <c r="P31" s="7"/>
      <c r="Q31" s="7"/>
      <c r="R31" s="7"/>
      <c r="S31" s="7"/>
      <c r="T31" s="7"/>
      <c r="U31" s="7"/>
      <c r="V31" s="7"/>
      <c r="W31" s="7"/>
      <c r="X31" s="7"/>
      <c r="Y31" s="7"/>
      <c r="Z31" s="7"/>
      <c r="AA31" s="7"/>
      <c r="AB31" s="7"/>
      <c r="AC31" s="7"/>
      <c r="AD31" s="7"/>
      <c r="AE31" s="7"/>
      <c r="AF31" s="81"/>
      <c r="AG31" s="24"/>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row>
    <row r="32" spans="1:125" x14ac:dyDescent="0.25">
      <c r="A32" s="137" t="s">
        <v>240</v>
      </c>
      <c r="B32" s="189">
        <f>B29/B27</f>
        <v>7.0636281087027462E-3</v>
      </c>
      <c r="C32" s="137"/>
      <c r="E32" s="61"/>
      <c r="F32" s="61"/>
      <c r="G32" s="61"/>
      <c r="H32" s="173" t="s">
        <v>31</v>
      </c>
      <c r="I32" s="174">
        <f>B35</f>
        <v>311.00758716497523</v>
      </c>
      <c r="J32" s="202" t="s">
        <v>242</v>
      </c>
      <c r="K32" s="203">
        <f>F39</f>
        <v>0</v>
      </c>
      <c r="L32" s="61"/>
      <c r="M32" s="175"/>
      <c r="N32" s="173" t="s">
        <v>32</v>
      </c>
      <c r="O32" s="176">
        <f>B34</f>
        <v>7532.5294317924236</v>
      </c>
      <c r="P32" s="7"/>
      <c r="Q32" s="7"/>
      <c r="R32" s="7"/>
      <c r="S32" s="7"/>
      <c r="T32" s="7"/>
      <c r="U32" s="7"/>
      <c r="V32" s="7"/>
      <c r="W32" s="7"/>
      <c r="X32" s="7"/>
      <c r="Y32" s="7"/>
      <c r="Z32" s="7"/>
      <c r="AA32" s="7"/>
      <c r="AB32" s="7"/>
      <c r="AC32" s="7"/>
      <c r="AD32" s="7"/>
      <c r="AE32" s="7"/>
      <c r="AF32" s="2"/>
      <c r="AG32" s="24"/>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row>
    <row r="33" spans="1:125" x14ac:dyDescent="0.25">
      <c r="A33" s="137" t="s">
        <v>235</v>
      </c>
      <c r="B33" s="141">
        <f>B34/D39</f>
        <v>0.15061178297329625</v>
      </c>
      <c r="C33" s="137"/>
      <c r="D33" s="7"/>
      <c r="E33" s="84"/>
      <c r="F33" s="84"/>
      <c r="G33" s="84"/>
      <c r="H33" s="85" t="s">
        <v>33</v>
      </c>
      <c r="I33" s="86">
        <f>DA12</f>
        <v>136.51489512643835</v>
      </c>
      <c r="J33" s="85"/>
      <c r="K33" s="87"/>
      <c r="L33" s="85"/>
      <c r="M33" s="85"/>
      <c r="N33" s="85" t="s">
        <v>34</v>
      </c>
      <c r="O33" s="88">
        <f>B31</f>
        <v>18.409591188133085</v>
      </c>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row>
    <row r="34" spans="1:125" x14ac:dyDescent="0.25">
      <c r="A34" s="89" t="s">
        <v>35</v>
      </c>
      <c r="B34" s="90">
        <f>(B30/B39)</f>
        <v>7532.5294317924236</v>
      </c>
      <c r="C34" s="89" t="s">
        <v>23</v>
      </c>
      <c r="D34" s="83"/>
      <c r="E34" s="84"/>
      <c r="F34" s="84"/>
      <c r="G34" s="84"/>
      <c r="H34" s="85" t="s">
        <v>36</v>
      </c>
      <c r="I34" s="183">
        <f>(I33*B39)/1000000000</f>
        <v>5.6365087624025669</v>
      </c>
      <c r="J34" s="209" t="s">
        <v>37</v>
      </c>
      <c r="K34" s="91">
        <f>D39</f>
        <v>50012.882678163071</v>
      </c>
      <c r="L34" s="84"/>
      <c r="M34" s="84"/>
      <c r="N34" s="85" t="s">
        <v>38</v>
      </c>
      <c r="O34" s="87">
        <f>B32</f>
        <v>7.0636281087027462E-3</v>
      </c>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row>
    <row r="35" spans="1:125" x14ac:dyDescent="0.25">
      <c r="A35" s="89" t="s">
        <v>28</v>
      </c>
      <c r="B35" s="185">
        <f>B34*B39/1000000000</f>
        <v>311.00758716497523</v>
      </c>
      <c r="C35" s="89" t="s">
        <v>39</v>
      </c>
      <c r="D35" s="7"/>
      <c r="E35" s="84"/>
      <c r="F35" s="84"/>
      <c r="G35" s="84"/>
      <c r="H35" s="85"/>
      <c r="I35" s="93"/>
      <c r="J35" s="85"/>
      <c r="K35" s="85"/>
      <c r="L35" s="84"/>
      <c r="M35" s="84"/>
      <c r="N35" s="84"/>
      <c r="O35" s="84"/>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row>
    <row r="36" spans="1:125" x14ac:dyDescent="0.25">
      <c r="D36" s="7"/>
      <c r="P36" s="92"/>
      <c r="Q36" s="7"/>
      <c r="R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row>
    <row r="37" spans="1:125" x14ac:dyDescent="0.25">
      <c r="D37" s="7"/>
      <c r="P37" s="44"/>
      <c r="Q37" s="182"/>
      <c r="R37" s="44"/>
      <c r="S37" s="19"/>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row>
    <row r="38" spans="1:125" x14ac:dyDescent="0.25">
      <c r="A38" s="279" t="s">
        <v>259</v>
      </c>
      <c r="B38" s="244" t="s">
        <v>40</v>
      </c>
      <c r="C38" s="244" t="s">
        <v>9</v>
      </c>
      <c r="D38" s="244" t="s">
        <v>41</v>
      </c>
      <c r="E38" s="244" t="s">
        <v>42</v>
      </c>
      <c r="F38" s="273" t="s">
        <v>43</v>
      </c>
      <c r="G38" s="244">
        <v>2000</v>
      </c>
      <c r="H38" s="244">
        <v>2001</v>
      </c>
      <c r="I38" s="244">
        <v>2002</v>
      </c>
      <c r="J38" s="244">
        <v>2003</v>
      </c>
      <c r="K38" s="244">
        <v>2004</v>
      </c>
      <c r="L38" s="244">
        <v>2005</v>
      </c>
      <c r="M38" s="244">
        <v>2006</v>
      </c>
      <c r="N38" s="244">
        <v>2007</v>
      </c>
      <c r="O38" s="244">
        <v>2008</v>
      </c>
      <c r="P38" s="244">
        <v>2009</v>
      </c>
      <c r="Q38" s="244">
        <v>2010</v>
      </c>
      <c r="R38" s="244">
        <v>2011</v>
      </c>
      <c r="S38" s="244">
        <v>2012</v>
      </c>
      <c r="T38" s="244">
        <v>2013</v>
      </c>
      <c r="U38" s="244">
        <v>2014</v>
      </c>
      <c r="V38" s="244">
        <v>2015</v>
      </c>
      <c r="W38" s="244">
        <v>2016</v>
      </c>
      <c r="X38" s="244">
        <v>2017</v>
      </c>
      <c r="Y38" s="244">
        <v>2018</v>
      </c>
      <c r="Z38" s="244">
        <v>2019</v>
      </c>
      <c r="AA38" s="244">
        <v>2020</v>
      </c>
      <c r="AB38" s="244">
        <v>2021</v>
      </c>
      <c r="AC38" s="244">
        <v>2022</v>
      </c>
      <c r="AD38" s="244">
        <v>2023</v>
      </c>
      <c r="AE38" s="244">
        <v>2024</v>
      </c>
      <c r="AF38" s="244">
        <v>2025</v>
      </c>
      <c r="AG38" s="244">
        <v>2026</v>
      </c>
      <c r="AH38" s="244">
        <v>2027</v>
      </c>
      <c r="AI38" s="244">
        <v>2028</v>
      </c>
      <c r="AJ38" s="244">
        <v>2029</v>
      </c>
      <c r="AK38" s="244">
        <v>2030</v>
      </c>
      <c r="AL38" s="244">
        <v>2031</v>
      </c>
      <c r="AM38" s="244">
        <v>2032</v>
      </c>
      <c r="AN38" s="244">
        <v>2033</v>
      </c>
      <c r="AO38" s="244">
        <v>2034</v>
      </c>
      <c r="AP38" s="244">
        <v>2035</v>
      </c>
      <c r="AQ38" s="244">
        <v>2036</v>
      </c>
      <c r="AR38" s="244">
        <v>2037</v>
      </c>
      <c r="AS38" s="244">
        <v>2038</v>
      </c>
      <c r="AT38" s="244">
        <v>2039</v>
      </c>
      <c r="AU38" s="244">
        <v>2040</v>
      </c>
      <c r="AV38" s="244">
        <v>2041</v>
      </c>
      <c r="AW38" s="244">
        <v>2042</v>
      </c>
      <c r="AX38" s="244">
        <v>2043</v>
      </c>
      <c r="AY38" s="244">
        <v>2044</v>
      </c>
      <c r="AZ38" s="244">
        <v>2045</v>
      </c>
      <c r="BA38" s="244">
        <v>2046</v>
      </c>
      <c r="BB38" s="244">
        <v>2047</v>
      </c>
      <c r="BC38" s="244">
        <v>2048</v>
      </c>
      <c r="BD38" s="244">
        <v>2049</v>
      </c>
      <c r="BE38" s="244">
        <v>2050</v>
      </c>
      <c r="BF38" s="244">
        <v>2051</v>
      </c>
      <c r="BG38" s="244">
        <v>2052</v>
      </c>
      <c r="BH38" s="244">
        <v>2053</v>
      </c>
      <c r="BI38" s="244">
        <v>2054</v>
      </c>
      <c r="BJ38" s="244">
        <v>2055</v>
      </c>
      <c r="BK38" s="244">
        <v>2056</v>
      </c>
      <c r="BL38" s="244">
        <v>2057</v>
      </c>
      <c r="BM38" s="244">
        <v>2058</v>
      </c>
      <c r="BN38" s="244">
        <v>2059</v>
      </c>
      <c r="BO38" s="244">
        <v>2060</v>
      </c>
      <c r="BP38" s="244">
        <v>2061</v>
      </c>
      <c r="BQ38" s="244">
        <v>2062</v>
      </c>
      <c r="BR38" s="244">
        <v>2063</v>
      </c>
      <c r="BS38" s="244">
        <v>2064</v>
      </c>
      <c r="BT38" s="244">
        <v>2065</v>
      </c>
      <c r="BU38" s="244">
        <v>2066</v>
      </c>
      <c r="BV38" s="244">
        <v>2067</v>
      </c>
      <c r="BW38" s="244">
        <v>2068</v>
      </c>
      <c r="BX38" s="244">
        <v>2069</v>
      </c>
      <c r="BY38" s="244">
        <v>2070</v>
      </c>
      <c r="BZ38" s="244">
        <v>2071</v>
      </c>
      <c r="CA38" s="244">
        <v>2072</v>
      </c>
      <c r="CB38" s="244">
        <v>2073</v>
      </c>
      <c r="CC38" s="244">
        <v>2074</v>
      </c>
      <c r="CD38" s="244">
        <v>2075</v>
      </c>
      <c r="CE38" s="244">
        <v>2076</v>
      </c>
      <c r="CF38" s="244">
        <v>2077</v>
      </c>
      <c r="CG38" s="244">
        <v>2078</v>
      </c>
      <c r="CH38" s="244">
        <v>2079</v>
      </c>
      <c r="CI38" s="244">
        <v>2080</v>
      </c>
      <c r="CJ38" s="244">
        <v>2081</v>
      </c>
      <c r="CK38" s="244">
        <v>2082</v>
      </c>
      <c r="CL38" s="244">
        <v>2083</v>
      </c>
      <c r="CM38" s="244">
        <v>2084</v>
      </c>
      <c r="CN38" s="244">
        <v>2085</v>
      </c>
      <c r="CO38" s="244">
        <v>2086</v>
      </c>
      <c r="CP38" s="244">
        <v>2087</v>
      </c>
      <c r="CQ38" s="244">
        <v>2088</v>
      </c>
      <c r="CR38" s="244">
        <v>2089</v>
      </c>
      <c r="CS38" s="244">
        <v>2090</v>
      </c>
      <c r="CT38" s="244">
        <v>2091</v>
      </c>
      <c r="CU38" s="244">
        <v>2092</v>
      </c>
      <c r="CV38" s="244">
        <v>2093</v>
      </c>
      <c r="CW38" s="244">
        <v>2094</v>
      </c>
      <c r="CX38" s="244">
        <v>2095</v>
      </c>
      <c r="CY38" s="244">
        <v>2096</v>
      </c>
      <c r="CZ38" s="244">
        <v>2097</v>
      </c>
      <c r="DA38" s="244">
        <v>2098</v>
      </c>
      <c r="DB38" s="244">
        <v>2099</v>
      </c>
      <c r="DC38" s="7"/>
      <c r="DD38" s="7"/>
      <c r="DH38" s="7"/>
      <c r="DI38" s="7"/>
      <c r="DJ38" s="7"/>
      <c r="DK38" s="7"/>
      <c r="DL38" s="7"/>
      <c r="DM38" s="7"/>
      <c r="DN38" s="7"/>
      <c r="DO38" s="7"/>
      <c r="DP38" s="7"/>
      <c r="DQ38" s="7"/>
      <c r="DR38" s="7"/>
      <c r="DS38" s="7"/>
      <c r="DT38" s="7"/>
      <c r="DU38" s="7"/>
    </row>
    <row r="39" spans="1:125" x14ac:dyDescent="0.25">
      <c r="A39" s="269" t="s">
        <v>210</v>
      </c>
      <c r="B39" s="249">
        <v>41288599</v>
      </c>
      <c r="C39" s="250">
        <v>16.258888909345099</v>
      </c>
      <c r="D39" s="251">
        <v>50012.882678163071</v>
      </c>
      <c r="E39" s="251">
        <v>2212.4699999999998</v>
      </c>
      <c r="F39" s="252"/>
      <c r="G39" s="253">
        <v>17.670195551871998</v>
      </c>
      <c r="H39" s="253">
        <v>17.224197999699999</v>
      </c>
      <c r="I39" s="253">
        <v>17.689976681390998</v>
      </c>
      <c r="J39" s="253">
        <v>18.138559649272999</v>
      </c>
      <c r="K39" s="253">
        <v>17.519842210326001</v>
      </c>
      <c r="L39" s="253">
        <v>18.034797118193001</v>
      </c>
      <c r="M39" s="253">
        <v>17.604183609128</v>
      </c>
      <c r="N39" s="253">
        <v>18.008760014673999</v>
      </c>
      <c r="O39" s="254">
        <v>17.225759429105</v>
      </c>
      <c r="P39" s="254">
        <v>16.063765310318001</v>
      </c>
      <c r="Q39" s="254">
        <v>16.451017931782999</v>
      </c>
      <c r="R39" s="254">
        <v>16.670700923234001</v>
      </c>
      <c r="S39" s="255">
        <v>16.251365600907999</v>
      </c>
      <c r="T39" s="255">
        <v>16.315606644273</v>
      </c>
      <c r="U39" s="256">
        <v>16.298965875981001</v>
      </c>
      <c r="V39" s="256">
        <v>15.977304124211001</v>
      </c>
      <c r="W39" s="254">
        <v>15.819824595274</v>
      </c>
      <c r="X39" s="254">
        <v>16.161253392681001</v>
      </c>
      <c r="Y39" s="254">
        <v>16.57702901108</v>
      </c>
      <c r="Z39" s="254">
        <v>16.337953945294</v>
      </c>
      <c r="AA39" s="257">
        <v>14.585070273723</v>
      </c>
      <c r="AB39" s="258">
        <v>14.812108508101</v>
      </c>
      <c r="AC39" s="258">
        <v>15.057663934740001</v>
      </c>
      <c r="AD39" s="259">
        <v>14.708013966189</v>
      </c>
      <c r="AE39" s="260">
        <v>14.870140579974001</v>
      </c>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4"/>
      <c r="BR39" s="254"/>
      <c r="BS39" s="254"/>
      <c r="BT39" s="254"/>
      <c r="BU39" s="254"/>
      <c r="BV39" s="254"/>
      <c r="BW39" s="254"/>
      <c r="BX39" s="254"/>
      <c r="BY39" s="254"/>
      <c r="BZ39" s="254"/>
      <c r="CA39" s="254"/>
      <c r="CB39" s="254"/>
      <c r="CC39" s="254"/>
      <c r="CD39" s="254"/>
      <c r="CE39" s="254"/>
      <c r="CF39" s="254"/>
      <c r="CG39" s="254"/>
      <c r="CH39" s="254"/>
      <c r="CI39" s="254"/>
      <c r="CJ39" s="254"/>
      <c r="CK39" s="254"/>
      <c r="CL39" s="254"/>
      <c r="CM39" s="254"/>
      <c r="CN39" s="254"/>
      <c r="CO39" s="254"/>
      <c r="CP39" s="254"/>
      <c r="CQ39" s="254"/>
      <c r="CR39" s="254"/>
      <c r="CS39" s="254"/>
      <c r="CT39" s="254"/>
      <c r="CU39" s="254"/>
      <c r="CV39" s="254"/>
      <c r="CW39" s="254"/>
      <c r="CX39" s="254"/>
      <c r="CY39" s="254"/>
      <c r="CZ39" s="254"/>
      <c r="DA39" s="254"/>
      <c r="DB39" s="254"/>
      <c r="DC39" s="94">
        <f>SUM(G39:DB39)</f>
        <v>412.07405688142597</v>
      </c>
      <c r="DD39" s="217">
        <f>DC39/25</f>
        <v>16.482962275257037</v>
      </c>
      <c r="DH39" s="7"/>
      <c r="DI39" s="7"/>
      <c r="DJ39" s="7"/>
      <c r="DK39" s="7"/>
      <c r="DL39" s="7"/>
      <c r="DM39" s="7"/>
      <c r="DN39" s="7"/>
      <c r="DO39" s="7"/>
      <c r="DP39" s="7"/>
      <c r="DQ39" s="7"/>
      <c r="DR39" s="7"/>
      <c r="DS39" s="7"/>
      <c r="DT39" s="7"/>
      <c r="DU39" s="7"/>
    </row>
    <row r="40" spans="1:125" x14ac:dyDescent="0.25">
      <c r="A40" s="95"/>
      <c r="B40" s="192"/>
      <c r="C40" s="192"/>
      <c r="D40" s="192"/>
      <c r="E40" s="96"/>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2"/>
      <c r="AE40" s="2"/>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H40" s="7"/>
      <c r="DI40" s="7"/>
      <c r="DJ40" s="7"/>
      <c r="DK40" s="7"/>
      <c r="DL40" s="7"/>
      <c r="DM40" s="7"/>
      <c r="DN40" s="7"/>
      <c r="DO40" s="7"/>
      <c r="DP40" s="7"/>
      <c r="DQ40" s="7"/>
      <c r="DR40" s="7"/>
      <c r="DS40" s="7"/>
      <c r="DT40" s="7"/>
      <c r="DU40" s="7"/>
    </row>
    <row r="41" spans="1:125" x14ac:dyDescent="0.25">
      <c r="A41" s="245" t="s">
        <v>45</v>
      </c>
      <c r="B41" s="244" t="s">
        <v>40</v>
      </c>
      <c r="C41" s="244" t="s">
        <v>46</v>
      </c>
      <c r="D41" s="244" t="s">
        <v>41</v>
      </c>
      <c r="E41" s="244" t="s">
        <v>42</v>
      </c>
      <c r="F41" s="273" t="s">
        <v>43</v>
      </c>
      <c r="G41" s="244" t="s">
        <v>47</v>
      </c>
      <c r="H41" s="244" t="s">
        <v>47</v>
      </c>
      <c r="I41" s="244" t="s">
        <v>48</v>
      </c>
      <c r="J41" s="244" t="s">
        <v>48</v>
      </c>
      <c r="K41" s="244" t="s">
        <v>48</v>
      </c>
      <c r="L41" s="244" t="s">
        <v>48</v>
      </c>
      <c r="M41" s="244" t="s">
        <v>48</v>
      </c>
      <c r="N41" s="244" t="s">
        <v>48</v>
      </c>
      <c r="O41" s="244" t="s">
        <v>48</v>
      </c>
      <c r="P41" s="244" t="s">
        <v>48</v>
      </c>
      <c r="Q41" s="244" t="s">
        <v>48</v>
      </c>
      <c r="R41" s="244" t="s">
        <v>48</v>
      </c>
      <c r="S41" s="244" t="s">
        <v>48</v>
      </c>
      <c r="T41" s="244" t="s">
        <v>48</v>
      </c>
      <c r="U41" s="244" t="s">
        <v>48</v>
      </c>
      <c r="V41" s="244" t="s">
        <v>48</v>
      </c>
      <c r="W41" s="244" t="s">
        <v>48</v>
      </c>
      <c r="X41" s="244" t="s">
        <v>48</v>
      </c>
      <c r="Y41" s="244" t="s">
        <v>48</v>
      </c>
      <c r="Z41" s="244" t="s">
        <v>48</v>
      </c>
      <c r="AA41" s="244" t="s">
        <v>48</v>
      </c>
      <c r="AB41" s="244" t="s">
        <v>48</v>
      </c>
      <c r="AC41" s="244" t="s">
        <v>48</v>
      </c>
      <c r="AD41" s="244" t="s">
        <v>48</v>
      </c>
      <c r="AE41" s="244" t="s">
        <v>48</v>
      </c>
      <c r="AF41" s="244" t="s">
        <v>48</v>
      </c>
      <c r="AG41" s="244" t="s">
        <v>48</v>
      </c>
      <c r="AH41" s="244" t="s">
        <v>48</v>
      </c>
      <c r="AI41" s="244" t="s">
        <v>48</v>
      </c>
      <c r="AJ41" s="244" t="s">
        <v>48</v>
      </c>
      <c r="AK41" s="244" t="s">
        <v>48</v>
      </c>
      <c r="AL41" s="244" t="s">
        <v>48</v>
      </c>
      <c r="AM41" s="244" t="s">
        <v>48</v>
      </c>
      <c r="AN41" s="244" t="s">
        <v>48</v>
      </c>
      <c r="AO41" s="244" t="s">
        <v>48</v>
      </c>
      <c r="AP41" s="244" t="s">
        <v>48</v>
      </c>
      <c r="AQ41" s="244" t="s">
        <v>48</v>
      </c>
      <c r="AR41" s="244" t="s">
        <v>48</v>
      </c>
      <c r="AS41" s="244" t="s">
        <v>48</v>
      </c>
      <c r="AT41" s="244" t="s">
        <v>48</v>
      </c>
      <c r="AU41" s="244" t="s">
        <v>48</v>
      </c>
      <c r="AV41" s="244" t="s">
        <v>48</v>
      </c>
      <c r="AW41" s="244" t="s">
        <v>48</v>
      </c>
      <c r="AX41" s="244" t="s">
        <v>48</v>
      </c>
      <c r="AY41" s="244" t="s">
        <v>48</v>
      </c>
      <c r="AZ41" s="244" t="s">
        <v>48</v>
      </c>
      <c r="BA41" s="244" t="s">
        <v>48</v>
      </c>
      <c r="BB41" s="244" t="s">
        <v>48</v>
      </c>
      <c r="BC41" s="244" t="s">
        <v>48</v>
      </c>
      <c r="BD41" s="244" t="s">
        <v>48</v>
      </c>
      <c r="BE41" s="244" t="s">
        <v>48</v>
      </c>
      <c r="BF41" s="244" t="s">
        <v>48</v>
      </c>
      <c r="BG41" s="244" t="s">
        <v>48</v>
      </c>
      <c r="BH41" s="244" t="s">
        <v>48</v>
      </c>
      <c r="BI41" s="244" t="s">
        <v>48</v>
      </c>
      <c r="BJ41" s="244" t="s">
        <v>48</v>
      </c>
      <c r="BK41" s="244" t="s">
        <v>48</v>
      </c>
      <c r="BL41" s="244" t="s">
        <v>48</v>
      </c>
      <c r="BM41" s="244" t="s">
        <v>48</v>
      </c>
      <c r="BN41" s="244" t="s">
        <v>48</v>
      </c>
      <c r="BO41" s="244" t="s">
        <v>48</v>
      </c>
      <c r="BP41" s="244" t="s">
        <v>48</v>
      </c>
      <c r="BQ41" s="244" t="s">
        <v>48</v>
      </c>
      <c r="BR41" s="244" t="s">
        <v>48</v>
      </c>
      <c r="BS41" s="244" t="s">
        <v>48</v>
      </c>
      <c r="BT41" s="244" t="s">
        <v>48</v>
      </c>
      <c r="BU41" s="244" t="s">
        <v>48</v>
      </c>
      <c r="BV41" s="244" t="s">
        <v>48</v>
      </c>
      <c r="BW41" s="244" t="s">
        <v>48</v>
      </c>
      <c r="BX41" s="244" t="s">
        <v>48</v>
      </c>
      <c r="BY41" s="244" t="s">
        <v>48</v>
      </c>
      <c r="BZ41" s="244" t="s">
        <v>48</v>
      </c>
      <c r="CA41" s="244" t="s">
        <v>48</v>
      </c>
      <c r="CB41" s="244" t="s">
        <v>48</v>
      </c>
      <c r="CC41" s="244" t="s">
        <v>48</v>
      </c>
      <c r="CD41" s="244" t="s">
        <v>48</v>
      </c>
      <c r="CE41" s="244" t="s">
        <v>48</v>
      </c>
      <c r="CF41" s="244" t="s">
        <v>48</v>
      </c>
      <c r="CG41" s="244" t="s">
        <v>48</v>
      </c>
      <c r="CH41" s="244" t="s">
        <v>48</v>
      </c>
      <c r="CI41" s="244" t="s">
        <v>48</v>
      </c>
      <c r="CJ41" s="244" t="s">
        <v>48</v>
      </c>
      <c r="CK41" s="244" t="s">
        <v>48</v>
      </c>
      <c r="CL41" s="244" t="s">
        <v>48</v>
      </c>
      <c r="CM41" s="244" t="s">
        <v>48</v>
      </c>
      <c r="CN41" s="244" t="s">
        <v>48</v>
      </c>
      <c r="CO41" s="244" t="s">
        <v>48</v>
      </c>
      <c r="CP41" s="244" t="s">
        <v>48</v>
      </c>
      <c r="CQ41" s="244" t="s">
        <v>48</v>
      </c>
      <c r="CR41" s="244" t="s">
        <v>48</v>
      </c>
      <c r="CS41" s="244" t="s">
        <v>48</v>
      </c>
      <c r="CT41" s="244" t="s">
        <v>48</v>
      </c>
      <c r="CU41" s="244" t="s">
        <v>48</v>
      </c>
      <c r="CV41" s="244" t="s">
        <v>48</v>
      </c>
      <c r="CW41" s="244" t="s">
        <v>48</v>
      </c>
      <c r="CX41" s="244" t="s">
        <v>48</v>
      </c>
      <c r="CY41" s="244" t="s">
        <v>48</v>
      </c>
      <c r="CZ41" s="244" t="s">
        <v>48</v>
      </c>
      <c r="DA41" s="244" t="s">
        <v>48</v>
      </c>
      <c r="DB41" s="244" t="s">
        <v>48</v>
      </c>
      <c r="DH41" s="7"/>
      <c r="DI41" s="7"/>
      <c r="DJ41" s="7"/>
      <c r="DK41" s="7"/>
      <c r="DL41" s="7"/>
      <c r="DM41" s="7"/>
      <c r="DN41" s="7"/>
      <c r="DO41" s="7"/>
      <c r="DP41" s="7"/>
      <c r="DQ41" s="7"/>
      <c r="DR41" s="7"/>
      <c r="DS41" s="7"/>
      <c r="DT41" s="7"/>
      <c r="DU41" s="7"/>
    </row>
    <row r="42" spans="1:125" x14ac:dyDescent="0.25">
      <c r="A42" s="246" t="s">
        <v>249</v>
      </c>
      <c r="B42" s="244">
        <v>2025</v>
      </c>
      <c r="C42" s="244" t="s">
        <v>9</v>
      </c>
      <c r="D42" s="244" t="s">
        <v>248</v>
      </c>
      <c r="E42" s="244" t="s">
        <v>245</v>
      </c>
      <c r="F42" s="273" t="s">
        <v>258</v>
      </c>
      <c r="G42" s="244">
        <v>2000</v>
      </c>
      <c r="H42" s="244">
        <v>2001</v>
      </c>
      <c r="I42" s="244">
        <v>2002</v>
      </c>
      <c r="J42" s="244">
        <v>2003</v>
      </c>
      <c r="K42" s="244">
        <v>2004</v>
      </c>
      <c r="L42" s="244">
        <v>2005</v>
      </c>
      <c r="M42" s="244">
        <v>2006</v>
      </c>
      <c r="N42" s="244">
        <v>2007</v>
      </c>
      <c r="O42" s="244">
        <v>2008</v>
      </c>
      <c r="P42" s="244">
        <v>2009</v>
      </c>
      <c r="Q42" s="244">
        <v>2010</v>
      </c>
      <c r="R42" s="244">
        <v>2011</v>
      </c>
      <c r="S42" s="244">
        <v>2012</v>
      </c>
      <c r="T42" s="244">
        <v>2013</v>
      </c>
      <c r="U42" s="244">
        <v>2014</v>
      </c>
      <c r="V42" s="244">
        <v>2015</v>
      </c>
      <c r="W42" s="244">
        <v>2016</v>
      </c>
      <c r="X42" s="244">
        <v>2017</v>
      </c>
      <c r="Y42" s="244">
        <v>2018</v>
      </c>
      <c r="Z42" s="244">
        <v>2019</v>
      </c>
      <c r="AA42" s="244">
        <v>2020</v>
      </c>
      <c r="AB42" s="244">
        <v>2021</v>
      </c>
      <c r="AC42" s="244">
        <v>2022</v>
      </c>
      <c r="AD42" s="244">
        <v>2023</v>
      </c>
      <c r="AE42" s="244">
        <v>2024</v>
      </c>
      <c r="AF42" s="244">
        <v>2025</v>
      </c>
      <c r="AG42" s="244">
        <v>2026</v>
      </c>
      <c r="AH42" s="244">
        <v>2027</v>
      </c>
      <c r="AI42" s="244">
        <v>2028</v>
      </c>
      <c r="AJ42" s="244">
        <v>2029</v>
      </c>
      <c r="AK42" s="244">
        <v>2030</v>
      </c>
      <c r="AL42" s="244">
        <v>2031</v>
      </c>
      <c r="AM42" s="244">
        <v>2032</v>
      </c>
      <c r="AN42" s="244">
        <v>2033</v>
      </c>
      <c r="AO42" s="244">
        <v>2034</v>
      </c>
      <c r="AP42" s="244">
        <v>2035</v>
      </c>
      <c r="AQ42" s="244">
        <v>2036</v>
      </c>
      <c r="AR42" s="244">
        <v>2037</v>
      </c>
      <c r="AS42" s="244">
        <v>2038</v>
      </c>
      <c r="AT42" s="244">
        <v>2039</v>
      </c>
      <c r="AU42" s="244">
        <v>2040</v>
      </c>
      <c r="AV42" s="244">
        <v>2041</v>
      </c>
      <c r="AW42" s="244">
        <v>2042</v>
      </c>
      <c r="AX42" s="244">
        <v>2043</v>
      </c>
      <c r="AY42" s="244">
        <v>2044</v>
      </c>
      <c r="AZ42" s="244">
        <v>2045</v>
      </c>
      <c r="BA42" s="244">
        <v>2046</v>
      </c>
      <c r="BB42" s="244">
        <v>2047</v>
      </c>
      <c r="BC42" s="244">
        <v>2048</v>
      </c>
      <c r="BD42" s="244">
        <v>2049</v>
      </c>
      <c r="BE42" s="244">
        <v>2050</v>
      </c>
      <c r="BF42" s="244">
        <v>2051</v>
      </c>
      <c r="BG42" s="244">
        <v>2052</v>
      </c>
      <c r="BH42" s="244">
        <v>2053</v>
      </c>
      <c r="BI42" s="244">
        <v>2054</v>
      </c>
      <c r="BJ42" s="244">
        <v>2055</v>
      </c>
      <c r="BK42" s="244">
        <v>2056</v>
      </c>
      <c r="BL42" s="244">
        <v>2057</v>
      </c>
      <c r="BM42" s="244">
        <v>2058</v>
      </c>
      <c r="BN42" s="244">
        <v>2059</v>
      </c>
      <c r="BO42" s="244">
        <v>2060</v>
      </c>
      <c r="BP42" s="244">
        <v>2061</v>
      </c>
      <c r="BQ42" s="244">
        <v>2062</v>
      </c>
      <c r="BR42" s="244">
        <v>2063</v>
      </c>
      <c r="BS42" s="244">
        <v>2064</v>
      </c>
      <c r="BT42" s="244">
        <v>2065</v>
      </c>
      <c r="BU42" s="244">
        <v>2066</v>
      </c>
      <c r="BV42" s="244">
        <v>2067</v>
      </c>
      <c r="BW42" s="244">
        <v>2068</v>
      </c>
      <c r="BX42" s="244">
        <v>2069</v>
      </c>
      <c r="BY42" s="244">
        <v>2070</v>
      </c>
      <c r="BZ42" s="244">
        <v>2071</v>
      </c>
      <c r="CA42" s="244">
        <v>2072</v>
      </c>
      <c r="CB42" s="244">
        <v>2073</v>
      </c>
      <c r="CC42" s="244">
        <v>2074</v>
      </c>
      <c r="CD42" s="244">
        <v>2075</v>
      </c>
      <c r="CE42" s="244">
        <v>2076</v>
      </c>
      <c r="CF42" s="244">
        <v>2077</v>
      </c>
      <c r="CG42" s="244">
        <v>2078</v>
      </c>
      <c r="CH42" s="244">
        <v>2079</v>
      </c>
      <c r="CI42" s="244">
        <v>2080</v>
      </c>
      <c r="CJ42" s="244">
        <v>2081</v>
      </c>
      <c r="CK42" s="244">
        <v>2082</v>
      </c>
      <c r="CL42" s="244">
        <v>2083</v>
      </c>
      <c r="CM42" s="244">
        <v>2084</v>
      </c>
      <c r="CN42" s="244">
        <v>2085</v>
      </c>
      <c r="CO42" s="244">
        <v>2086</v>
      </c>
      <c r="CP42" s="244">
        <v>2087</v>
      </c>
      <c r="CQ42" s="244">
        <v>2088</v>
      </c>
      <c r="CR42" s="244">
        <v>2089</v>
      </c>
      <c r="CS42" s="244">
        <v>2090</v>
      </c>
      <c r="CT42" s="244">
        <v>2091</v>
      </c>
      <c r="CU42" s="244">
        <v>2092</v>
      </c>
      <c r="CV42" s="244">
        <v>2093</v>
      </c>
      <c r="CW42" s="244">
        <v>2094</v>
      </c>
      <c r="CX42" s="244">
        <v>2095</v>
      </c>
      <c r="CY42" s="244">
        <v>2096</v>
      </c>
      <c r="CZ42" s="244">
        <v>2097</v>
      </c>
      <c r="DA42" s="244">
        <v>2098</v>
      </c>
      <c r="DB42" s="244">
        <v>2099</v>
      </c>
      <c r="DH42" s="7"/>
      <c r="DI42" s="7"/>
      <c r="DJ42" s="7"/>
      <c r="DK42" s="7"/>
      <c r="DL42" s="7"/>
      <c r="DM42" s="7"/>
      <c r="DN42" s="7"/>
      <c r="DO42" s="7"/>
      <c r="DP42" s="7"/>
      <c r="DQ42" s="7"/>
      <c r="DR42" s="7"/>
      <c r="DS42" s="7"/>
      <c r="DT42" s="7"/>
      <c r="DU42" s="7"/>
    </row>
    <row r="43" spans="1:125" x14ac:dyDescent="0.25">
      <c r="A43" s="246"/>
      <c r="B43" s="246"/>
      <c r="C43" s="246"/>
      <c r="D43" s="244"/>
      <c r="E43" s="246"/>
      <c r="F43" s="246"/>
      <c r="G43" s="246"/>
      <c r="H43" s="246"/>
      <c r="I43" s="246"/>
      <c r="J43" s="246"/>
      <c r="K43" s="246"/>
      <c r="L43" s="246"/>
      <c r="M43" s="246"/>
      <c r="N43" s="246"/>
      <c r="O43" s="246"/>
      <c r="P43" s="246"/>
      <c r="Q43" s="246"/>
      <c r="R43" s="247"/>
      <c r="S43" s="244"/>
      <c r="T43" s="247"/>
      <c r="U43" s="248"/>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H43" s="7"/>
      <c r="DI43" s="7"/>
      <c r="DJ43" s="7"/>
      <c r="DK43" s="7"/>
      <c r="DL43" s="7"/>
      <c r="DM43" s="7"/>
      <c r="DN43" s="7"/>
      <c r="DO43" s="7"/>
      <c r="DP43" s="7"/>
      <c r="DQ43" s="7"/>
      <c r="DR43" s="7"/>
      <c r="DS43" s="7"/>
      <c r="DT43" s="7"/>
      <c r="DU43" s="7"/>
    </row>
    <row r="44" spans="1:125" x14ac:dyDescent="0.25">
      <c r="A44" s="269" t="s">
        <v>67</v>
      </c>
      <c r="B44" s="249">
        <v>42647492</v>
      </c>
      <c r="C44" s="250">
        <v>0.11894289170652399</v>
      </c>
      <c r="D44" s="251">
        <v>1947.7208109699814</v>
      </c>
      <c r="E44" s="251"/>
      <c r="F44" s="252"/>
      <c r="G44" s="253">
        <v>5.0227950846599999E-2</v>
      </c>
      <c r="H44" s="253">
        <v>4.4841434429524998E-2</v>
      </c>
      <c r="I44" s="253">
        <v>4.2713270436807997E-2</v>
      </c>
      <c r="J44" s="253">
        <v>4.4103082438045997E-2</v>
      </c>
      <c r="K44" s="253">
        <v>3.7413453484496997E-2</v>
      </c>
      <c r="L44" s="253">
        <v>5.0907210081338E-2</v>
      </c>
      <c r="M44" s="253">
        <v>5.4781794248060997E-2</v>
      </c>
      <c r="N44" s="253">
        <v>7.7554232620279995E-2</v>
      </c>
      <c r="O44" s="254">
        <v>0.14299587359807001</v>
      </c>
      <c r="P44" s="254">
        <v>0.22017755835014999</v>
      </c>
      <c r="Q44" s="254">
        <v>0.27317653597149</v>
      </c>
      <c r="R44" s="254">
        <v>0.38787001422431</v>
      </c>
      <c r="S44" s="255">
        <v>0.32199977852078998</v>
      </c>
      <c r="T44" s="255">
        <v>0.26562399843322998</v>
      </c>
      <c r="U44" s="256">
        <v>0.24295700210985</v>
      </c>
      <c r="V44" s="256">
        <v>0.24979341470411001</v>
      </c>
      <c r="W44" s="254">
        <v>0.21963565319004</v>
      </c>
      <c r="X44" s="254">
        <v>0.29263210280605001</v>
      </c>
      <c r="Y44" s="254">
        <v>0.32468782932758999</v>
      </c>
      <c r="Z44" s="254">
        <v>0.32531472104461001</v>
      </c>
      <c r="AA44" s="257">
        <v>0.31910619840090998</v>
      </c>
      <c r="AB44" s="258">
        <v>0.32087144257519001</v>
      </c>
      <c r="AC44" s="254">
        <v>0.28401115800755999</v>
      </c>
      <c r="AD44" s="259">
        <v>0.28656643913451002</v>
      </c>
      <c r="AE44" s="260">
        <v>0.29066510530178002</v>
      </c>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4"/>
      <c r="BR44" s="254"/>
      <c r="BS44" s="254"/>
      <c r="BT44" s="254"/>
      <c r="BU44" s="254"/>
      <c r="BV44" s="254"/>
      <c r="BW44" s="254"/>
      <c r="BX44" s="254"/>
      <c r="BY44" s="254"/>
      <c r="BZ44" s="254"/>
      <c r="CA44" s="254"/>
      <c r="CB44" s="254"/>
      <c r="CC44" s="254"/>
      <c r="CD44" s="254"/>
      <c r="CE44" s="254"/>
      <c r="CF44" s="254"/>
      <c r="CG44" s="254"/>
      <c r="CH44" s="254"/>
      <c r="CI44" s="254"/>
      <c r="CJ44" s="254"/>
      <c r="CK44" s="254"/>
      <c r="CL44" s="254"/>
      <c r="CM44" s="254"/>
      <c r="CN44" s="254"/>
      <c r="CO44" s="254"/>
      <c r="CP44" s="254"/>
      <c r="CQ44" s="254"/>
      <c r="CR44" s="254"/>
      <c r="CS44" s="254"/>
      <c r="CT44" s="254"/>
      <c r="CU44" s="254"/>
      <c r="CV44" s="254"/>
      <c r="CW44" s="254"/>
      <c r="CX44" s="254"/>
      <c r="CY44" s="254"/>
      <c r="CZ44" s="254"/>
      <c r="DA44" s="254"/>
      <c r="DB44" s="254"/>
      <c r="DH44" s="7"/>
      <c r="DI44" s="7"/>
      <c r="DJ44" s="7"/>
      <c r="DK44" s="7"/>
      <c r="DL44" s="7"/>
      <c r="DM44" s="7"/>
      <c r="DN44" s="7"/>
      <c r="DO44" s="7"/>
      <c r="DP44" s="7"/>
      <c r="DQ44" s="7"/>
      <c r="DR44" s="7"/>
      <c r="DS44" s="7"/>
      <c r="DT44" s="7"/>
      <c r="DU44" s="7"/>
    </row>
    <row r="45" spans="1:125" x14ac:dyDescent="0.25">
      <c r="A45" s="269" t="s">
        <v>105</v>
      </c>
      <c r="B45" s="261">
        <v>2714617</v>
      </c>
      <c r="C45" s="250">
        <v>0.89845366626896705</v>
      </c>
      <c r="D45" s="142">
        <v>13976.971815472403</v>
      </c>
      <c r="E45" s="251"/>
      <c r="F45" s="252"/>
      <c r="G45" s="262">
        <v>1.0355221842608999</v>
      </c>
      <c r="H45" s="262">
        <v>1.1015975010225001</v>
      </c>
      <c r="I45" s="262">
        <v>1.2846052463893001</v>
      </c>
      <c r="J45" s="262">
        <v>1.3537707709977</v>
      </c>
      <c r="K45" s="262">
        <v>1.4250442348226999</v>
      </c>
      <c r="L45" s="262">
        <v>1.3473966965871</v>
      </c>
      <c r="M45" s="262">
        <v>1.3538465120495999</v>
      </c>
      <c r="N45" s="262">
        <v>1.4041416416865999</v>
      </c>
      <c r="O45" s="263">
        <v>1.4022526444731001</v>
      </c>
      <c r="P45" s="263">
        <v>1.4458757658145001</v>
      </c>
      <c r="Q45" s="254">
        <v>1.5531111085231999</v>
      </c>
      <c r="R45" s="254">
        <v>1.7086551847192999</v>
      </c>
      <c r="S45" s="255">
        <v>1.5542432891517</v>
      </c>
      <c r="T45" s="255">
        <v>1.6342412829954001</v>
      </c>
      <c r="U45" s="256">
        <v>1.7468591027831999</v>
      </c>
      <c r="V45" s="256">
        <v>1.6678188706062</v>
      </c>
      <c r="W45" s="254">
        <v>1.5508097904624001</v>
      </c>
      <c r="X45" s="254">
        <v>1.8296925396521999</v>
      </c>
      <c r="Y45" s="254">
        <v>1.8178099632882001</v>
      </c>
      <c r="Z45" s="254">
        <v>1.6961415250155001</v>
      </c>
      <c r="AA45" s="257">
        <v>1.5525476242225</v>
      </c>
      <c r="AB45" s="258">
        <v>1.7364958286304999</v>
      </c>
      <c r="AC45" s="258">
        <v>1.5350806951414</v>
      </c>
      <c r="AD45" s="259">
        <v>1.4328354808932</v>
      </c>
      <c r="AE45" s="260">
        <v>1.4400088879077999</v>
      </c>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4"/>
      <c r="BY45" s="254"/>
      <c r="BZ45" s="254"/>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H45" s="7"/>
      <c r="DI45" s="7"/>
      <c r="DJ45" s="7"/>
      <c r="DK45" s="7"/>
      <c r="DL45" s="7"/>
      <c r="DM45" s="7"/>
      <c r="DN45" s="7"/>
      <c r="DO45" s="7"/>
      <c r="DP45" s="7"/>
      <c r="DQ45" s="7"/>
      <c r="DR45" s="7"/>
      <c r="DS45" s="7"/>
      <c r="DT45" s="7"/>
      <c r="DU45" s="7"/>
    </row>
    <row r="46" spans="1:125" x14ac:dyDescent="0.25">
      <c r="A46" s="269" t="s">
        <v>135</v>
      </c>
      <c r="B46" s="261">
        <v>46814308</v>
      </c>
      <c r="C46" s="250">
        <v>2.8364586876750102</v>
      </c>
      <c r="D46" s="142">
        <v>14174.352293958396</v>
      </c>
      <c r="E46" s="251"/>
      <c r="F46" s="252"/>
      <c r="G46" s="253">
        <v>2.8200331808057002</v>
      </c>
      <c r="H46" s="253">
        <v>2.7166030371566001</v>
      </c>
      <c r="I46" s="253">
        <v>2.8031771234413001</v>
      </c>
      <c r="J46" s="253">
        <v>2.9782689795413</v>
      </c>
      <c r="K46" s="253">
        <v>2.9431247387532</v>
      </c>
      <c r="L46" s="253">
        <v>3.0461113239766</v>
      </c>
      <c r="M46" s="253">
        <v>3.1234595535312</v>
      </c>
      <c r="N46" s="253">
        <v>3.1753874004594</v>
      </c>
      <c r="O46" s="254">
        <v>3.2618043655570998</v>
      </c>
      <c r="P46" s="254">
        <v>3.2732679552768</v>
      </c>
      <c r="Q46" s="254">
        <v>3.2841837212551002</v>
      </c>
      <c r="R46" s="254">
        <v>3.3895928341928001</v>
      </c>
      <c r="S46" s="255">
        <v>3.7339788599205002</v>
      </c>
      <c r="T46" s="255">
        <v>3.8010944803701001</v>
      </c>
      <c r="U46" s="256">
        <v>3.9636902409544001</v>
      </c>
      <c r="V46" s="256">
        <v>4.1277217630178997</v>
      </c>
      <c r="W46" s="254">
        <v>3.9586605551390002</v>
      </c>
      <c r="X46" s="254">
        <v>4.0253606551271002</v>
      </c>
      <c r="Y46" s="254">
        <v>4.1612319726236997</v>
      </c>
      <c r="Z46" s="254">
        <v>4.2570416029388998</v>
      </c>
      <c r="AA46" s="257">
        <v>3.9680955909214002</v>
      </c>
      <c r="AB46" s="258">
        <v>4.1238479902630996</v>
      </c>
      <c r="AC46" s="258">
        <v>4.2433248833172996</v>
      </c>
      <c r="AD46" s="259">
        <v>4.2183002845572997</v>
      </c>
      <c r="AE46" s="260">
        <v>4.0731401693344997</v>
      </c>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c r="BV46" s="254"/>
      <c r="BW46" s="254"/>
      <c r="BX46" s="254"/>
      <c r="BY46" s="254"/>
      <c r="BZ46" s="254"/>
      <c r="CA46" s="254"/>
      <c r="CB46" s="254"/>
      <c r="CC46" s="254"/>
      <c r="CD46" s="254"/>
      <c r="CE46" s="254"/>
      <c r="CF46" s="254"/>
      <c r="CG46" s="254"/>
      <c r="CH46" s="254"/>
      <c r="CI46" s="254"/>
      <c r="CJ46" s="254"/>
      <c r="CK46" s="254"/>
      <c r="CL46" s="254"/>
      <c r="CM46" s="254"/>
      <c r="CN46" s="254"/>
      <c r="CO46" s="254"/>
      <c r="CP46" s="254"/>
      <c r="CQ46" s="254"/>
      <c r="CR46" s="254"/>
      <c r="CS46" s="254"/>
      <c r="CT46" s="254"/>
      <c r="CU46" s="254"/>
      <c r="CV46" s="254"/>
      <c r="CW46" s="254"/>
      <c r="CX46" s="254"/>
      <c r="CY46" s="254"/>
      <c r="CZ46" s="254"/>
      <c r="DA46" s="254"/>
      <c r="DB46" s="254"/>
      <c r="DH46" s="7"/>
      <c r="DI46" s="7"/>
      <c r="DJ46" s="7"/>
      <c r="DK46" s="7"/>
      <c r="DL46" s="7"/>
      <c r="DM46" s="7"/>
      <c r="DN46" s="7"/>
      <c r="DO46" s="7"/>
      <c r="DP46" s="7"/>
      <c r="DQ46" s="7"/>
      <c r="DR46" s="7"/>
      <c r="DS46" s="7"/>
      <c r="DT46" s="7"/>
      <c r="DU46" s="7"/>
    </row>
    <row r="47" spans="1:125" x14ac:dyDescent="0.25">
      <c r="A47" s="269" t="s">
        <v>106</v>
      </c>
      <c r="B47" s="261">
        <v>37885849</v>
      </c>
      <c r="C47" s="250">
        <v>0.98237319507214305</v>
      </c>
      <c r="D47" s="142">
        <v>6825.4433695585321</v>
      </c>
      <c r="E47" s="251"/>
      <c r="F47" s="252"/>
      <c r="G47" s="253">
        <v>1.0043216736892</v>
      </c>
      <c r="H47" s="253">
        <v>0.95342760772773005</v>
      </c>
      <c r="I47" s="253">
        <v>0.90569889780699997</v>
      </c>
      <c r="J47" s="253">
        <v>0.9520021674768</v>
      </c>
      <c r="K47" s="253">
        <v>0.93769671421929002</v>
      </c>
      <c r="L47" s="253">
        <v>0.79984120394892999</v>
      </c>
      <c r="M47" s="253">
        <v>0.80544706836508995</v>
      </c>
      <c r="N47" s="253">
        <v>0.81227287295059003</v>
      </c>
      <c r="O47" s="254">
        <v>0.87867654770548997</v>
      </c>
      <c r="P47" s="254">
        <v>0.93522694805870998</v>
      </c>
      <c r="Q47" s="254">
        <v>0.97307704907291004</v>
      </c>
      <c r="R47" s="254">
        <v>0.97652556340845997</v>
      </c>
      <c r="S47" s="255">
        <v>0.98485911940730997</v>
      </c>
      <c r="T47" s="255">
        <v>1.0975434433002</v>
      </c>
      <c r="U47" s="256">
        <v>1.1473526741024</v>
      </c>
      <c r="V47" s="256">
        <v>1.1876300882669999</v>
      </c>
      <c r="W47" s="254">
        <v>1.0854233855357001</v>
      </c>
      <c r="X47" s="254">
        <v>0.93992964970222004</v>
      </c>
      <c r="Y47" s="254">
        <v>0.83882646136473005</v>
      </c>
      <c r="Z47" s="254">
        <v>0.84927105621504995</v>
      </c>
      <c r="AA47" s="257">
        <v>0.62563706468021996</v>
      </c>
      <c r="AB47" s="258">
        <v>0.75423706324939999</v>
      </c>
      <c r="AC47" s="258">
        <v>0.76265901622248999</v>
      </c>
      <c r="AD47" s="259">
        <v>0.75704132632875998</v>
      </c>
      <c r="AE47" s="260">
        <v>0.75423044881252999</v>
      </c>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H47" s="7"/>
      <c r="DI47" s="7"/>
      <c r="DJ47" s="7"/>
      <c r="DK47" s="7"/>
      <c r="DL47" s="7"/>
      <c r="DM47" s="7"/>
      <c r="DN47" s="7"/>
      <c r="DO47" s="7"/>
      <c r="DP47" s="7"/>
      <c r="DQ47" s="7"/>
      <c r="DR47" s="7"/>
      <c r="DS47" s="7"/>
      <c r="DT47" s="7"/>
      <c r="DU47" s="7"/>
    </row>
    <row r="48" spans="1:125" x14ac:dyDescent="0.25">
      <c r="A48" s="269" t="s">
        <v>147</v>
      </c>
      <c r="B48" s="261">
        <v>45696159</v>
      </c>
      <c r="C48" s="250">
        <v>3.4197140813005307</v>
      </c>
      <c r="D48" s="142">
        <v>22378.94670535122</v>
      </c>
      <c r="E48" s="251"/>
      <c r="F48" s="252"/>
      <c r="G48" s="262">
        <v>3.6903747526565001</v>
      </c>
      <c r="H48" s="262">
        <v>3.5047050664692998</v>
      </c>
      <c r="I48" s="262">
        <v>3.2730810173723999</v>
      </c>
      <c r="J48" s="262">
        <v>3.5290386027951999</v>
      </c>
      <c r="K48" s="262">
        <v>3.8644793282594998</v>
      </c>
      <c r="L48" s="262">
        <v>3.9245614041733998</v>
      </c>
      <c r="M48" s="262">
        <v>4.1093489716137999</v>
      </c>
      <c r="N48" s="262">
        <v>4.3303807115752999</v>
      </c>
      <c r="O48" s="263">
        <v>4.4381740602557</v>
      </c>
      <c r="P48" s="263">
        <v>4.0397754185238997</v>
      </c>
      <c r="Q48" s="254">
        <v>4.3012970852349</v>
      </c>
      <c r="R48" s="254">
        <v>4.4370605508930003</v>
      </c>
      <c r="S48" s="255">
        <v>4.4857795634785003</v>
      </c>
      <c r="T48" s="255">
        <v>4.5411248178879999</v>
      </c>
      <c r="U48" s="256">
        <v>4.4211210802665999</v>
      </c>
      <c r="V48" s="256">
        <v>4.5187407266381996</v>
      </c>
      <c r="W48" s="254">
        <v>4.4276377444310002</v>
      </c>
      <c r="X48" s="254">
        <v>4.3227766769042004</v>
      </c>
      <c r="Y48" s="254">
        <v>4.2475268017434997</v>
      </c>
      <c r="Z48" s="254">
        <v>4.0634474174355004</v>
      </c>
      <c r="AA48" s="257">
        <v>3.6940004289195998</v>
      </c>
      <c r="AB48" s="258">
        <v>4.0439943436519004</v>
      </c>
      <c r="AC48" s="258">
        <v>4.2112764137371004</v>
      </c>
      <c r="AD48" s="259">
        <v>4.0655744670037999</v>
      </c>
      <c r="AE48" s="260">
        <v>3.8914555681271001</v>
      </c>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4"/>
      <c r="BR48" s="254"/>
      <c r="BS48" s="254"/>
      <c r="BT48" s="254"/>
      <c r="BU48" s="254"/>
      <c r="BV48" s="254"/>
      <c r="BW48" s="254"/>
      <c r="BX48" s="254"/>
      <c r="BY48" s="254"/>
      <c r="BZ48" s="254"/>
      <c r="CA48" s="254"/>
      <c r="CB48" s="254"/>
      <c r="CC48" s="254"/>
      <c r="CD48" s="254"/>
      <c r="CE48" s="254"/>
      <c r="CF48" s="254"/>
      <c r="CG48" s="254"/>
      <c r="CH48" s="254"/>
      <c r="CI48" s="254"/>
      <c r="CJ48" s="254"/>
      <c r="CK48" s="254"/>
      <c r="CL48" s="254"/>
      <c r="CM48" s="254"/>
      <c r="CN48" s="254"/>
      <c r="CO48" s="254"/>
      <c r="CP48" s="254"/>
      <c r="CQ48" s="254"/>
      <c r="CR48" s="254"/>
      <c r="CS48" s="254"/>
      <c r="CT48" s="254"/>
      <c r="CU48" s="254"/>
      <c r="CV48" s="254"/>
      <c r="CW48" s="254"/>
      <c r="CX48" s="254"/>
      <c r="CY48" s="254"/>
      <c r="CZ48" s="254"/>
      <c r="DA48" s="254"/>
      <c r="DB48" s="254"/>
      <c r="DH48" s="7"/>
      <c r="DI48" s="7"/>
      <c r="DJ48" s="7"/>
      <c r="DK48" s="7"/>
      <c r="DL48" s="7"/>
      <c r="DM48" s="7"/>
      <c r="DN48" s="7"/>
      <c r="DO48" s="7"/>
      <c r="DP48" s="7"/>
      <c r="DQ48" s="7"/>
      <c r="DR48" s="7"/>
      <c r="DS48" s="7"/>
      <c r="DT48" s="7"/>
      <c r="DU48" s="7"/>
    </row>
    <row r="49" spans="1:125" x14ac:dyDescent="0.25">
      <c r="A49" s="269" t="s">
        <v>130</v>
      </c>
      <c r="B49" s="261">
        <v>3033500</v>
      </c>
      <c r="C49" s="250">
        <v>2.2706337227509779</v>
      </c>
      <c r="D49" s="142">
        <v>13239.435579979807</v>
      </c>
      <c r="E49" s="251"/>
      <c r="F49" s="252"/>
      <c r="G49" s="253">
        <v>1.1629205171096999</v>
      </c>
      <c r="H49" s="253">
        <v>1.1910227654865999</v>
      </c>
      <c r="I49" s="253">
        <v>1.0222597422871</v>
      </c>
      <c r="J49" s="253">
        <v>1.1501012051156001</v>
      </c>
      <c r="K49" s="253">
        <v>1.2528267873000001</v>
      </c>
      <c r="L49" s="253">
        <v>1.4969248481371</v>
      </c>
      <c r="M49" s="253">
        <v>1.5026936505199999</v>
      </c>
      <c r="N49" s="253">
        <v>1.7573090070496</v>
      </c>
      <c r="O49" s="254">
        <v>1.9422490804360999</v>
      </c>
      <c r="P49" s="254">
        <v>1.5585622989801</v>
      </c>
      <c r="Q49" s="254">
        <v>1.4941505453162001</v>
      </c>
      <c r="R49" s="254">
        <v>1.7054287372020001</v>
      </c>
      <c r="S49" s="255">
        <v>1.9673000845408</v>
      </c>
      <c r="T49" s="255">
        <v>1.8983359772738999</v>
      </c>
      <c r="U49" s="256">
        <v>1.9822113565488999</v>
      </c>
      <c r="V49" s="256">
        <v>1.9257054034703001</v>
      </c>
      <c r="W49" s="254">
        <v>1.83767623284</v>
      </c>
      <c r="X49" s="254">
        <v>1.9414038245003</v>
      </c>
      <c r="Y49" s="254">
        <v>2.0283727992762999</v>
      </c>
      <c r="Z49" s="254">
        <v>2.1877082625839002</v>
      </c>
      <c r="AA49" s="257">
        <v>2.3529374449663001</v>
      </c>
      <c r="AB49" s="258">
        <v>2.5385817391216001</v>
      </c>
      <c r="AC49" s="258">
        <v>2.6442819353256999</v>
      </c>
      <c r="AD49" s="259">
        <v>2.5514472338831999</v>
      </c>
      <c r="AE49" s="260">
        <v>2.5505753455122</v>
      </c>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54"/>
      <c r="BW49" s="254"/>
      <c r="BX49" s="254"/>
      <c r="BY49" s="254"/>
      <c r="BZ49" s="254"/>
      <c r="CA49" s="254"/>
      <c r="CB49" s="254"/>
      <c r="CC49" s="254"/>
      <c r="CD49" s="254"/>
      <c r="CE49" s="254"/>
      <c r="CF49" s="254"/>
      <c r="CG49" s="254"/>
      <c r="CH49" s="254"/>
      <c r="CI49" s="254"/>
      <c r="CJ49" s="254"/>
      <c r="CK49" s="254"/>
      <c r="CL49" s="254"/>
      <c r="CM49" s="254"/>
      <c r="CN49" s="254"/>
      <c r="CO49" s="254"/>
      <c r="CP49" s="254"/>
      <c r="CQ49" s="254"/>
      <c r="CR49" s="254"/>
      <c r="CS49" s="254"/>
      <c r="CT49" s="254"/>
      <c r="CU49" s="254"/>
      <c r="CV49" s="254"/>
      <c r="CW49" s="254"/>
      <c r="CX49" s="254"/>
      <c r="CY49" s="254"/>
      <c r="CZ49" s="254"/>
      <c r="DA49" s="254"/>
      <c r="DB49" s="254"/>
      <c r="DH49" s="7"/>
      <c r="DI49" s="7"/>
      <c r="DJ49" s="7"/>
      <c r="DK49" s="7"/>
      <c r="DL49" s="7"/>
      <c r="DM49" s="7"/>
      <c r="DN49" s="7"/>
      <c r="DO49" s="7"/>
      <c r="DP49" s="7"/>
      <c r="DQ49" s="7"/>
      <c r="DR49" s="7"/>
      <c r="DS49" s="7"/>
      <c r="DT49" s="7"/>
      <c r="DU49" s="7"/>
    </row>
    <row r="50" spans="1:125" x14ac:dyDescent="0.25">
      <c r="A50" s="269" t="s">
        <v>211</v>
      </c>
      <c r="B50" s="261">
        <v>27204809</v>
      </c>
      <c r="C50" s="250">
        <v>16.936003151676299</v>
      </c>
      <c r="D50" s="251">
        <v>51707.828844820033</v>
      </c>
      <c r="E50" s="251">
        <v>539.61</v>
      </c>
      <c r="F50" s="252"/>
      <c r="G50" s="253">
        <v>18.561803517651999</v>
      </c>
      <c r="H50" s="253">
        <v>18.705548222141999</v>
      </c>
      <c r="I50" s="253">
        <v>18.928753393651998</v>
      </c>
      <c r="J50" s="253">
        <v>18.690164666312999</v>
      </c>
      <c r="K50" s="253">
        <v>19.148347638770002</v>
      </c>
      <c r="L50" s="253">
        <v>18.979429160959</v>
      </c>
      <c r="M50" s="253">
        <v>18.965603929097998</v>
      </c>
      <c r="N50" s="253">
        <v>19.129551465489001</v>
      </c>
      <c r="O50" s="254">
        <v>18.944938280047001</v>
      </c>
      <c r="P50" s="254">
        <v>18.873972648578</v>
      </c>
      <c r="Q50" s="254">
        <v>18.775661172814001</v>
      </c>
      <c r="R50" s="254">
        <v>18.365910393423</v>
      </c>
      <c r="S50" s="255">
        <v>18.113068761977999</v>
      </c>
      <c r="T50" s="255">
        <v>17.526139343217</v>
      </c>
      <c r="U50" s="256">
        <v>16.888067735056001</v>
      </c>
      <c r="V50" s="256">
        <v>16.833543156539999</v>
      </c>
      <c r="W50" s="254">
        <v>16.936773606365001</v>
      </c>
      <c r="X50" s="254">
        <v>16.818045978265999</v>
      </c>
      <c r="Y50" s="254">
        <v>16.520405595810001</v>
      </c>
      <c r="Z50" s="254">
        <v>16.258699979766</v>
      </c>
      <c r="AA50" s="257">
        <v>15.455667631172</v>
      </c>
      <c r="AB50" s="258">
        <v>14.969641162971</v>
      </c>
      <c r="AC50" s="258">
        <v>14.542642983036</v>
      </c>
      <c r="AD50" s="259">
        <v>14.360546810456</v>
      </c>
      <c r="AE50" s="260">
        <v>14.428296046694999</v>
      </c>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4"/>
      <c r="BR50" s="254"/>
      <c r="BS50" s="254"/>
      <c r="BT50" s="254"/>
      <c r="BU50" s="254"/>
      <c r="BV50" s="254"/>
      <c r="BW50" s="254"/>
      <c r="BX50" s="254"/>
      <c r="BY50" s="254"/>
      <c r="BZ50" s="254"/>
      <c r="CA50" s="254"/>
      <c r="CB50" s="254"/>
      <c r="CC50" s="254"/>
      <c r="CD50" s="254"/>
      <c r="CE50" s="254"/>
      <c r="CF50" s="254"/>
      <c r="CG50" s="254"/>
      <c r="CH50" s="254"/>
      <c r="CI50" s="254"/>
      <c r="CJ50" s="254"/>
      <c r="CK50" s="254"/>
      <c r="CL50" s="254"/>
      <c r="CM50" s="254"/>
      <c r="CN50" s="254"/>
      <c r="CO50" s="254"/>
      <c r="CP50" s="254"/>
      <c r="CQ50" s="254"/>
      <c r="CR50" s="254"/>
      <c r="CS50" s="254"/>
      <c r="CT50" s="254"/>
      <c r="CU50" s="254"/>
      <c r="CV50" s="254"/>
      <c r="CW50" s="254"/>
      <c r="CX50" s="254"/>
      <c r="CY50" s="254"/>
      <c r="CZ50" s="254"/>
      <c r="DA50" s="254"/>
      <c r="DB50" s="254"/>
      <c r="DH50" s="7"/>
      <c r="DI50" s="7"/>
      <c r="DJ50" s="7"/>
      <c r="DK50" s="7"/>
      <c r="DL50" s="7"/>
      <c r="DM50" s="7"/>
      <c r="DN50" s="7"/>
      <c r="DO50" s="7"/>
      <c r="DP50" s="7"/>
      <c r="DQ50" s="7"/>
      <c r="DR50" s="7"/>
      <c r="DS50" s="7"/>
      <c r="DT50" s="7"/>
      <c r="DU50" s="7"/>
    </row>
    <row r="51" spans="1:125" x14ac:dyDescent="0.25">
      <c r="A51" s="269" t="s">
        <v>182</v>
      </c>
      <c r="B51" s="261">
        <v>9178482</v>
      </c>
      <c r="C51" s="250">
        <v>8.1082387890087091</v>
      </c>
      <c r="D51" s="251">
        <v>54658.693244590009</v>
      </c>
      <c r="E51" s="251">
        <v>330.28</v>
      </c>
      <c r="F51" s="252"/>
      <c r="G51" s="262">
        <v>8.2652497770204008</v>
      </c>
      <c r="H51" s="262">
        <v>8.8138362879266001</v>
      </c>
      <c r="I51" s="262">
        <v>9.0011887864993003</v>
      </c>
      <c r="J51" s="262">
        <v>9.5609980562293995</v>
      </c>
      <c r="K51" s="262">
        <v>9.6885207669501998</v>
      </c>
      <c r="L51" s="262">
        <v>9.7428098674243007</v>
      </c>
      <c r="M51" s="262">
        <v>9.4476966884550002</v>
      </c>
      <c r="N51" s="262">
        <v>9.0765291235618992</v>
      </c>
      <c r="O51" s="263">
        <v>9.0234442925743998</v>
      </c>
      <c r="P51" s="263">
        <v>8.1314079768874006</v>
      </c>
      <c r="Q51" s="254">
        <v>8.7753009370659001</v>
      </c>
      <c r="R51" s="254">
        <v>8.5329033571145008</v>
      </c>
      <c r="S51" s="255">
        <v>8.1033551527181995</v>
      </c>
      <c r="T51" s="255">
        <v>8.1150177105548007</v>
      </c>
      <c r="U51" s="256">
        <v>7.6363391171027999</v>
      </c>
      <c r="V51" s="256">
        <v>7.7619373126767002</v>
      </c>
      <c r="W51" s="254">
        <v>7.7793224798839002</v>
      </c>
      <c r="X51" s="254">
        <v>8.0230649340523001</v>
      </c>
      <c r="Y51" s="254">
        <v>7.6842050597874003</v>
      </c>
      <c r="Z51" s="254">
        <v>7.8456657944956998</v>
      </c>
      <c r="AA51" s="257">
        <v>7.1640456166015003</v>
      </c>
      <c r="AB51" s="258">
        <v>7.5222543443529002</v>
      </c>
      <c r="AC51" s="258">
        <v>7.1020497136016996</v>
      </c>
      <c r="AD51" s="259">
        <v>6.6141975934746</v>
      </c>
      <c r="AE51" s="260">
        <v>6.5497069692087004</v>
      </c>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254"/>
      <c r="BS51" s="254"/>
      <c r="BT51" s="254"/>
      <c r="BU51" s="254"/>
      <c r="BV51" s="254"/>
      <c r="BW51" s="254"/>
      <c r="BX51" s="254"/>
      <c r="BY51" s="254"/>
      <c r="BZ51" s="254"/>
      <c r="CA51" s="254"/>
      <c r="CB51" s="254"/>
      <c r="CC51" s="254"/>
      <c r="CD51" s="254"/>
      <c r="CE51" s="254"/>
      <c r="CF51" s="254"/>
      <c r="CG51" s="254"/>
      <c r="CH51" s="254"/>
      <c r="CI51" s="254"/>
      <c r="CJ51" s="254"/>
      <c r="CK51" s="254"/>
      <c r="CL51" s="254"/>
      <c r="CM51" s="254"/>
      <c r="CN51" s="254"/>
      <c r="CO51" s="254"/>
      <c r="CP51" s="254"/>
      <c r="CQ51" s="254"/>
      <c r="CR51" s="254"/>
      <c r="CS51" s="254"/>
      <c r="CT51" s="254"/>
      <c r="CU51" s="254"/>
      <c r="CV51" s="254"/>
      <c r="CW51" s="254"/>
      <c r="CX51" s="254"/>
      <c r="CY51" s="254"/>
      <c r="CZ51" s="254"/>
      <c r="DA51" s="254"/>
      <c r="DB51" s="254"/>
      <c r="DH51" s="7"/>
      <c r="DI51" s="7"/>
      <c r="DJ51" s="7"/>
      <c r="DK51" s="7"/>
      <c r="DL51" s="7"/>
      <c r="DM51" s="7"/>
      <c r="DN51" s="7"/>
      <c r="DO51" s="7"/>
      <c r="DP51" s="7"/>
      <c r="DQ51" s="7"/>
      <c r="DR51" s="7"/>
      <c r="DS51" s="7"/>
      <c r="DT51" s="7"/>
      <c r="DU51" s="7"/>
    </row>
    <row r="52" spans="1:125" x14ac:dyDescent="0.25">
      <c r="A52" s="269" t="s">
        <v>156</v>
      </c>
      <c r="B52" s="261">
        <v>10202850</v>
      </c>
      <c r="C52" s="250">
        <v>4.9157130058326093</v>
      </c>
      <c r="D52" s="251">
        <v>16496.889460692848</v>
      </c>
      <c r="E52" s="251"/>
      <c r="F52" s="252"/>
      <c r="G52" s="253">
        <v>3.5449324881796</v>
      </c>
      <c r="H52" s="253">
        <v>3.3812606438991</v>
      </c>
      <c r="I52" s="253">
        <v>3.3208174654734002</v>
      </c>
      <c r="J52" s="253">
        <v>3.5610785887840999</v>
      </c>
      <c r="K52" s="253">
        <v>3.4917127021484</v>
      </c>
      <c r="L52" s="253">
        <v>3.6562549109921001</v>
      </c>
      <c r="M52" s="253">
        <v>3.7008998894143001</v>
      </c>
      <c r="N52" s="253">
        <v>3.3149878616713</v>
      </c>
      <c r="O52" s="254">
        <v>3.6535017601952999</v>
      </c>
      <c r="P52" s="254">
        <v>3.1355093454748002</v>
      </c>
      <c r="Q52" s="254">
        <v>2.9489400404201001</v>
      </c>
      <c r="R52" s="254">
        <v>3.2219529136754002</v>
      </c>
      <c r="S52" s="255">
        <v>3.4842321511918</v>
      </c>
      <c r="T52" s="255">
        <v>3.5387103505625999</v>
      </c>
      <c r="U52" s="256">
        <v>3.6537837944691001</v>
      </c>
      <c r="V52" s="256">
        <v>3.5896028297905</v>
      </c>
      <c r="W52" s="254">
        <v>3.5387254883364001</v>
      </c>
      <c r="X52" s="254">
        <v>3.4826479991560002</v>
      </c>
      <c r="Y52" s="254">
        <v>3.5028993543003</v>
      </c>
      <c r="Z52" s="254">
        <v>3.6928112212064002</v>
      </c>
      <c r="AA52" s="257">
        <v>3.5057068411325001</v>
      </c>
      <c r="AB52" s="258">
        <v>3.6766110905614</v>
      </c>
      <c r="AC52" s="258">
        <v>3.8708163233689001</v>
      </c>
      <c r="AD52" s="259">
        <v>4.0451316843054004</v>
      </c>
      <c r="AE52" s="260">
        <v>3.7453046926201998</v>
      </c>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4"/>
      <c r="BR52" s="254"/>
      <c r="BS52" s="254"/>
      <c r="BT52" s="254"/>
      <c r="BU52" s="254"/>
      <c r="BV52" s="254"/>
      <c r="BW52" s="254"/>
      <c r="BX52" s="254"/>
      <c r="BY52" s="254"/>
      <c r="BZ52" s="254"/>
      <c r="CA52" s="254"/>
      <c r="CB52" s="254"/>
      <c r="CC52" s="254"/>
      <c r="CD52" s="254"/>
      <c r="CE52" s="254"/>
      <c r="CF52" s="254"/>
      <c r="CG52" s="254"/>
      <c r="CH52" s="254"/>
      <c r="CI52" s="254"/>
      <c r="CJ52" s="254"/>
      <c r="CK52" s="254"/>
      <c r="CL52" s="254"/>
      <c r="CM52" s="254"/>
      <c r="CN52" s="254"/>
      <c r="CO52" s="254"/>
      <c r="CP52" s="254"/>
      <c r="CQ52" s="254"/>
      <c r="CR52" s="254"/>
      <c r="CS52" s="254"/>
      <c r="CT52" s="254"/>
      <c r="CU52" s="254"/>
      <c r="CV52" s="254"/>
      <c r="CW52" s="254"/>
      <c r="CX52" s="254"/>
      <c r="CY52" s="254"/>
      <c r="CZ52" s="254"/>
      <c r="DA52" s="254"/>
      <c r="DB52" s="254"/>
      <c r="DH52" s="7"/>
      <c r="DI52" s="7"/>
      <c r="DJ52" s="7"/>
      <c r="DK52" s="7"/>
      <c r="DL52" s="7"/>
      <c r="DM52" s="7"/>
      <c r="DN52" s="7"/>
      <c r="DO52" s="7"/>
      <c r="DP52" s="7"/>
      <c r="DQ52" s="7"/>
      <c r="DR52" s="7"/>
      <c r="DS52" s="7"/>
      <c r="DT52" s="7"/>
      <c r="DU52" s="7"/>
    </row>
    <row r="53" spans="1:125" x14ac:dyDescent="0.25">
      <c r="A53" s="270" t="s">
        <v>193</v>
      </c>
      <c r="B53" s="261">
        <v>401283</v>
      </c>
      <c r="C53" s="250">
        <v>4.0021642657091103</v>
      </c>
      <c r="D53" s="251">
        <v>32712.104269033742</v>
      </c>
      <c r="E53" s="251"/>
      <c r="F53" s="252"/>
      <c r="G53" s="262">
        <v>3.3478500538151001</v>
      </c>
      <c r="H53" s="262">
        <v>3.2748559318339998</v>
      </c>
      <c r="I53" s="262">
        <v>3.5156262444930002</v>
      </c>
      <c r="J53" s="262">
        <v>2.5641864921291</v>
      </c>
      <c r="K53" s="262">
        <v>2.7098543393651999</v>
      </c>
      <c r="L53" s="262">
        <v>2.6138482398742</v>
      </c>
      <c r="M53" s="262">
        <v>3.2617241137325999</v>
      </c>
      <c r="N53" s="262">
        <v>3.8379157615788002</v>
      </c>
      <c r="O53" s="263">
        <v>3.9049304517087</v>
      </c>
      <c r="P53" s="263">
        <v>3.1912544288142</v>
      </c>
      <c r="Q53" s="254">
        <v>3.5557418719593001</v>
      </c>
      <c r="R53" s="254">
        <v>2.3303090326612002</v>
      </c>
      <c r="S53" s="255">
        <v>2.7338268878159</v>
      </c>
      <c r="T53" s="255">
        <v>2.8923871677503001</v>
      </c>
      <c r="U53" s="256">
        <v>2.9733501530528001</v>
      </c>
      <c r="V53" s="256">
        <v>2.8963504812562002</v>
      </c>
      <c r="W53" s="254">
        <v>3.1836490699293001</v>
      </c>
      <c r="X53" s="254">
        <v>3.4748307901394999</v>
      </c>
      <c r="Y53" s="254">
        <v>3.0319941431544999</v>
      </c>
      <c r="Z53" s="254">
        <v>3.5984296389635002</v>
      </c>
      <c r="AA53" s="257">
        <v>2.8840116842449999</v>
      </c>
      <c r="AB53" s="258">
        <v>3.5337051421893002</v>
      </c>
      <c r="AC53" s="258">
        <v>3.3949906881160001</v>
      </c>
      <c r="AD53" s="259">
        <v>3.3809033917738001</v>
      </c>
      <c r="AE53" s="260">
        <v>3.4660917253123</v>
      </c>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4"/>
      <c r="BR53" s="254"/>
      <c r="BS53" s="254"/>
      <c r="BT53" s="254"/>
      <c r="BU53" s="254"/>
      <c r="BV53" s="254"/>
      <c r="BW53" s="254"/>
      <c r="BX53" s="254"/>
      <c r="BY53" s="254"/>
      <c r="BZ53" s="254"/>
      <c r="CA53" s="254"/>
      <c r="CB53" s="254"/>
      <c r="CC53" s="254"/>
      <c r="CD53" s="254"/>
      <c r="CE53" s="254"/>
      <c r="CF53" s="254"/>
      <c r="CG53" s="254"/>
      <c r="CH53" s="254"/>
      <c r="CI53" s="254"/>
      <c r="CJ53" s="254"/>
      <c r="CK53" s="254"/>
      <c r="CL53" s="254"/>
      <c r="CM53" s="254"/>
      <c r="CN53" s="254"/>
      <c r="CO53" s="254"/>
      <c r="CP53" s="254"/>
      <c r="CQ53" s="254"/>
      <c r="CR53" s="254"/>
      <c r="CS53" s="254"/>
      <c r="CT53" s="254"/>
      <c r="CU53" s="254"/>
      <c r="CV53" s="254"/>
      <c r="CW53" s="254"/>
      <c r="CX53" s="254"/>
      <c r="CY53" s="254"/>
      <c r="CZ53" s="254"/>
      <c r="DA53" s="254"/>
      <c r="DB53" s="254"/>
      <c r="DH53" s="7"/>
      <c r="DI53" s="7"/>
      <c r="DJ53" s="7"/>
      <c r="DK53" s="7"/>
      <c r="DL53" s="7"/>
      <c r="DM53" s="7"/>
      <c r="DN53" s="7"/>
      <c r="DO53" s="7"/>
      <c r="DP53" s="7"/>
      <c r="DQ53" s="7"/>
      <c r="DR53" s="7"/>
      <c r="DS53" s="7"/>
      <c r="DT53" s="7"/>
      <c r="DU53" s="7"/>
    </row>
    <row r="54" spans="1:125" x14ac:dyDescent="0.25">
      <c r="A54" s="269" t="s">
        <v>215</v>
      </c>
      <c r="B54" s="261">
        <v>1588670</v>
      </c>
      <c r="C54" s="250">
        <v>26.464091897141497</v>
      </c>
      <c r="D54" s="251">
        <v>55039.045056071045</v>
      </c>
      <c r="E54" s="251"/>
      <c r="F54" s="252"/>
      <c r="G54" s="253">
        <v>26.739522991935999</v>
      </c>
      <c r="H54" s="253">
        <v>26.381730417128001</v>
      </c>
      <c r="I54" s="253">
        <v>26.153813063131</v>
      </c>
      <c r="J54" s="253">
        <v>25.549998025977999</v>
      </c>
      <c r="K54" s="253">
        <v>24.005179157571</v>
      </c>
      <c r="L54" s="253">
        <v>26.283195837388</v>
      </c>
      <c r="M54" s="253">
        <v>26.553207273058</v>
      </c>
      <c r="N54" s="253">
        <v>24.956251726194999</v>
      </c>
      <c r="O54" s="254">
        <v>24.824336720779002</v>
      </c>
      <c r="P54" s="254">
        <v>23.337457540751</v>
      </c>
      <c r="Q54" s="254">
        <v>23.238136300720999</v>
      </c>
      <c r="R54" s="254">
        <v>22.689680179019</v>
      </c>
      <c r="S54" s="255">
        <v>23.239417358095</v>
      </c>
      <c r="T54" s="255">
        <v>24.42648911701</v>
      </c>
      <c r="U54" s="256">
        <v>24.910144537188</v>
      </c>
      <c r="V54" s="256">
        <v>24.396870522859999</v>
      </c>
      <c r="W54" s="254">
        <v>23.475870267651</v>
      </c>
      <c r="X54" s="254">
        <v>22.613284009259001</v>
      </c>
      <c r="Y54" s="254">
        <v>21.584045342109999</v>
      </c>
      <c r="Z54" s="254">
        <v>22.496800399143002</v>
      </c>
      <c r="AA54" s="257">
        <v>21.699208438454999</v>
      </c>
      <c r="AB54" s="258">
        <v>21.420784436320002</v>
      </c>
      <c r="AC54" s="258">
        <v>21.802741928694001</v>
      </c>
      <c r="AD54" s="259">
        <v>21.398762600487</v>
      </c>
      <c r="AE54" s="260">
        <v>20.702926068223</v>
      </c>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c r="BM54" s="254"/>
      <c r="BN54" s="254"/>
      <c r="BO54" s="254"/>
      <c r="BP54" s="254"/>
      <c r="BQ54" s="254"/>
      <c r="BR54" s="254"/>
      <c r="BS54" s="254"/>
      <c r="BT54" s="254"/>
      <c r="BU54" s="254"/>
      <c r="BV54" s="254"/>
      <c r="BW54" s="254"/>
      <c r="BX54" s="254"/>
      <c r="BY54" s="254"/>
      <c r="BZ54" s="254"/>
      <c r="CA54" s="254"/>
      <c r="CB54" s="254"/>
      <c r="CC54" s="254"/>
      <c r="CD54" s="254"/>
      <c r="CE54" s="254"/>
      <c r="CF54" s="254"/>
      <c r="CG54" s="254"/>
      <c r="CH54" s="254"/>
      <c r="CI54" s="254"/>
      <c r="CJ54" s="254"/>
      <c r="CK54" s="254"/>
      <c r="CL54" s="254"/>
      <c r="CM54" s="254"/>
      <c r="CN54" s="254"/>
      <c r="CO54" s="254"/>
      <c r="CP54" s="254"/>
      <c r="CQ54" s="254"/>
      <c r="CR54" s="254"/>
      <c r="CS54" s="254"/>
      <c r="CT54" s="254"/>
      <c r="CU54" s="254"/>
      <c r="CV54" s="254"/>
      <c r="CW54" s="254"/>
      <c r="CX54" s="254"/>
      <c r="CY54" s="254"/>
      <c r="CZ54" s="254"/>
      <c r="DA54" s="254"/>
      <c r="DB54" s="254"/>
      <c r="DH54" s="7"/>
      <c r="DI54" s="7"/>
      <c r="DJ54" s="7"/>
      <c r="DK54" s="7"/>
      <c r="DL54" s="7"/>
      <c r="DM54" s="7"/>
      <c r="DN54" s="7"/>
      <c r="DO54" s="7"/>
      <c r="DP54" s="7"/>
      <c r="DQ54" s="7"/>
      <c r="DR54" s="7"/>
      <c r="DS54" s="7"/>
      <c r="DT54" s="7"/>
      <c r="DU54" s="7"/>
    </row>
    <row r="55" spans="1:125" x14ac:dyDescent="0.25">
      <c r="A55" s="269" t="s">
        <v>74</v>
      </c>
      <c r="B55" s="261">
        <v>173562364</v>
      </c>
      <c r="C55" s="250">
        <v>0.16691158954187202</v>
      </c>
      <c r="D55" s="251">
        <v>5692.7574245950245</v>
      </c>
      <c r="E55" s="264">
        <v>0.05</v>
      </c>
      <c r="F55" s="252"/>
      <c r="G55" s="253">
        <v>0.20502452128570001</v>
      </c>
      <c r="H55" s="253">
        <v>0.24333535700018</v>
      </c>
      <c r="I55" s="253">
        <v>0.25142420070619997</v>
      </c>
      <c r="J55" s="253">
        <v>0.25887626703733002</v>
      </c>
      <c r="K55" s="253">
        <v>0.26828238850877001</v>
      </c>
      <c r="L55" s="253">
        <v>0.28155306715104</v>
      </c>
      <c r="M55" s="253">
        <v>0.29918850009372999</v>
      </c>
      <c r="N55" s="253">
        <v>0.31411929078516998</v>
      </c>
      <c r="O55" s="254">
        <v>0.34494614413145003</v>
      </c>
      <c r="P55" s="254">
        <v>0.36642077360123998</v>
      </c>
      <c r="Q55" s="254">
        <v>0.39940675021923</v>
      </c>
      <c r="R55" s="254">
        <v>0.42431636495253</v>
      </c>
      <c r="S55" s="255">
        <v>0.44868244538934998</v>
      </c>
      <c r="T55" s="255">
        <v>0.45744183450256998</v>
      </c>
      <c r="U55" s="256">
        <v>0.48087700457306998</v>
      </c>
      <c r="V55" s="256">
        <v>0.53005355809331001</v>
      </c>
      <c r="W55" s="254">
        <v>0.57680878982028005</v>
      </c>
      <c r="X55" s="254">
        <v>0.61360018150637996</v>
      </c>
      <c r="Y55" s="254">
        <v>0.63222634042025005</v>
      </c>
      <c r="Z55" s="254">
        <v>0.65047238981232003</v>
      </c>
      <c r="AA55" s="257">
        <v>0.61329812055824995</v>
      </c>
      <c r="AB55" s="258">
        <v>0.68669545947057997</v>
      </c>
      <c r="AC55" s="258">
        <v>0.69772180731643996</v>
      </c>
      <c r="AD55" s="259">
        <v>0.68013982595523004</v>
      </c>
      <c r="AE55" s="260">
        <v>0.70310835998981003</v>
      </c>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4"/>
      <c r="BQ55" s="254"/>
      <c r="BR55" s="254"/>
      <c r="BS55" s="254"/>
      <c r="BT55" s="254"/>
      <c r="BU55" s="254"/>
      <c r="BV55" s="254"/>
      <c r="BW55" s="254"/>
      <c r="BX55" s="254"/>
      <c r="BY55" s="254"/>
      <c r="BZ55" s="254"/>
      <c r="CA55" s="254"/>
      <c r="CB55" s="254"/>
      <c r="CC55" s="254"/>
      <c r="CD55" s="254"/>
      <c r="CE55" s="254"/>
      <c r="CF55" s="254"/>
      <c r="CG55" s="254"/>
      <c r="CH55" s="254"/>
      <c r="CI55" s="254"/>
      <c r="CJ55" s="254"/>
      <c r="CK55" s="254"/>
      <c r="CL55" s="254"/>
      <c r="CM55" s="254"/>
      <c r="CN55" s="254"/>
      <c r="CO55" s="254"/>
      <c r="CP55" s="254"/>
      <c r="CQ55" s="254"/>
      <c r="CR55" s="254"/>
      <c r="CS55" s="254"/>
      <c r="CT55" s="254"/>
      <c r="CU55" s="254"/>
      <c r="CV55" s="254"/>
      <c r="CW55" s="254"/>
      <c r="CX55" s="254"/>
      <c r="CY55" s="254"/>
      <c r="CZ55" s="254"/>
      <c r="DA55" s="254"/>
      <c r="DB55" s="254"/>
      <c r="DH55" s="7"/>
      <c r="DI55" s="7"/>
      <c r="DJ55" s="7"/>
      <c r="DK55" s="7"/>
      <c r="DL55" s="7"/>
      <c r="DM55" s="7"/>
      <c r="DN55" s="7"/>
      <c r="DO55" s="7"/>
      <c r="DP55" s="7"/>
      <c r="DQ55" s="7"/>
      <c r="DR55" s="7"/>
      <c r="DS55" s="7"/>
      <c r="DT55" s="7"/>
      <c r="DU55" s="7"/>
    </row>
    <row r="56" spans="1:125" x14ac:dyDescent="0.25">
      <c r="A56" s="269" t="s">
        <v>174</v>
      </c>
      <c r="B56" s="249">
        <v>9133712</v>
      </c>
      <c r="C56" s="250">
        <v>7.3665171100909603</v>
      </c>
      <c r="D56" s="251">
        <v>21480.95017781877</v>
      </c>
      <c r="E56" s="251"/>
      <c r="F56" s="252"/>
      <c r="G56" s="253">
        <v>5.6635899916838</v>
      </c>
      <c r="H56" s="253">
        <v>5.5706409607699001</v>
      </c>
      <c r="I56" s="253">
        <v>5.6275775269924004</v>
      </c>
      <c r="J56" s="253">
        <v>5.7321200944249</v>
      </c>
      <c r="K56" s="253">
        <v>6.1163746482062002</v>
      </c>
      <c r="L56" s="253">
        <v>6.2380076276305996</v>
      </c>
      <c r="M56" s="253">
        <v>6.5235986972806002</v>
      </c>
      <c r="N56" s="253">
        <v>6.4024077039372997</v>
      </c>
      <c r="O56" s="254">
        <v>6.8121619294100002</v>
      </c>
      <c r="P56" s="254">
        <v>6.4943075732536002</v>
      </c>
      <c r="Q56" s="254">
        <v>6.9798233519622999</v>
      </c>
      <c r="R56" s="254">
        <v>6.6495254798110004</v>
      </c>
      <c r="S56" s="255">
        <v>6.7853457426236004</v>
      </c>
      <c r="T56" s="255">
        <v>6.7971464221145999</v>
      </c>
      <c r="U56" s="256">
        <v>6.7445310251580999</v>
      </c>
      <c r="V56" s="256">
        <v>6.2375843720072996</v>
      </c>
      <c r="W56" s="254">
        <v>6.2302415050256004</v>
      </c>
      <c r="X56" s="254">
        <v>6.3603302008167999</v>
      </c>
      <c r="Y56" s="254">
        <v>6.7126340125872002</v>
      </c>
      <c r="Z56" s="254">
        <v>6.4922942266897001</v>
      </c>
      <c r="AA56" s="257">
        <v>6.1770991875231998</v>
      </c>
      <c r="AB56" s="258">
        <v>6.2405321607823998</v>
      </c>
      <c r="AC56" s="258">
        <v>5.9601723737677004</v>
      </c>
      <c r="AD56" s="259">
        <v>5.7512669005903003</v>
      </c>
      <c r="AE56" s="260">
        <v>5.8071762866616998</v>
      </c>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4"/>
      <c r="BR56" s="254"/>
      <c r="BS56" s="254"/>
      <c r="BT56" s="254"/>
      <c r="BU56" s="254"/>
      <c r="BV56" s="254"/>
      <c r="BW56" s="254"/>
      <c r="BX56" s="254"/>
      <c r="BY56" s="254"/>
      <c r="BZ56" s="254"/>
      <c r="CA56" s="254"/>
      <c r="CB56" s="254"/>
      <c r="CC56" s="254"/>
      <c r="CD56" s="254"/>
      <c r="CE56" s="254"/>
      <c r="CF56" s="254"/>
      <c r="CG56" s="254"/>
      <c r="CH56" s="254"/>
      <c r="CI56" s="254"/>
      <c r="CJ56" s="254"/>
      <c r="CK56" s="254"/>
      <c r="CL56" s="254"/>
      <c r="CM56" s="254"/>
      <c r="CN56" s="254"/>
      <c r="CO56" s="254"/>
      <c r="CP56" s="254"/>
      <c r="CQ56" s="254"/>
      <c r="CR56" s="254"/>
      <c r="CS56" s="254"/>
      <c r="CT56" s="254"/>
      <c r="CU56" s="254"/>
      <c r="CV56" s="254"/>
      <c r="CW56" s="254"/>
      <c r="CX56" s="254"/>
      <c r="CY56" s="254"/>
      <c r="CZ56" s="254"/>
      <c r="DA56" s="254"/>
      <c r="DB56" s="254"/>
      <c r="DH56" s="7"/>
      <c r="DI56" s="7"/>
      <c r="DJ56" s="7"/>
      <c r="DK56" s="7"/>
      <c r="DL56" s="7"/>
      <c r="DM56" s="7"/>
      <c r="DN56" s="7"/>
      <c r="DO56" s="7"/>
      <c r="DP56" s="7"/>
      <c r="DQ56" s="7"/>
      <c r="DR56" s="7"/>
      <c r="DS56" s="7"/>
      <c r="DT56" s="7"/>
      <c r="DU56" s="7"/>
    </row>
    <row r="57" spans="1:125" x14ac:dyDescent="0.25">
      <c r="A57" s="269" t="s">
        <v>204</v>
      </c>
      <c r="B57" s="249">
        <v>11876844</v>
      </c>
      <c r="C57" s="250">
        <v>11.968778905258501</v>
      </c>
      <c r="D57" s="251">
        <v>52547.976753162955</v>
      </c>
      <c r="E57" s="251">
        <v>712.68</v>
      </c>
      <c r="F57" s="252"/>
      <c r="G57" s="262">
        <v>12.147214215807001</v>
      </c>
      <c r="H57" s="262">
        <v>12.186795935966</v>
      </c>
      <c r="I57" s="262">
        <v>11.432144473727</v>
      </c>
      <c r="J57" s="262">
        <v>11.840984378571999</v>
      </c>
      <c r="K57" s="262">
        <v>11.639119031791999</v>
      </c>
      <c r="L57" s="262">
        <v>11.283683058402</v>
      </c>
      <c r="M57" s="262">
        <v>10.930474074493</v>
      </c>
      <c r="N57" s="262">
        <v>10.554851324108</v>
      </c>
      <c r="O57" s="263">
        <v>10.599089016298</v>
      </c>
      <c r="P57" s="263">
        <v>9.8792710797405991</v>
      </c>
      <c r="Q57" s="254">
        <v>10.504276205983</v>
      </c>
      <c r="R57" s="254">
        <v>9.4882303117560003</v>
      </c>
      <c r="S57" s="255">
        <v>9.2943764267741997</v>
      </c>
      <c r="T57" s="255">
        <v>9.3583409836545997</v>
      </c>
      <c r="U57" s="256">
        <v>8.7154276066885004</v>
      </c>
      <c r="V57" s="256">
        <v>9.0731244338000998</v>
      </c>
      <c r="W57" s="254">
        <v>8.9230513047776991</v>
      </c>
      <c r="X57" s="254">
        <v>8.7292629980569991</v>
      </c>
      <c r="Y57" s="254">
        <v>8.7366470283797</v>
      </c>
      <c r="Z57" s="254">
        <v>8.6755500590981995</v>
      </c>
      <c r="AA57" s="257">
        <v>7.9111546957270003</v>
      </c>
      <c r="AB57" s="258">
        <v>8.2287567718875998</v>
      </c>
      <c r="AC57" s="258">
        <v>7.6574732718401002</v>
      </c>
      <c r="AD57" s="259">
        <v>7.2967965947213997</v>
      </c>
      <c r="AE57" s="260">
        <v>7.3528781639445997</v>
      </c>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c r="BM57" s="254"/>
      <c r="BN57" s="254"/>
      <c r="BO57" s="254"/>
      <c r="BP57" s="254"/>
      <c r="BQ57" s="254"/>
      <c r="BR57" s="254"/>
      <c r="BS57" s="254"/>
      <c r="BT57" s="254"/>
      <c r="BU57" s="254"/>
      <c r="BV57" s="254"/>
      <c r="BW57" s="254"/>
      <c r="BX57" s="254"/>
      <c r="BY57" s="254"/>
      <c r="BZ57" s="254"/>
      <c r="CA57" s="254"/>
      <c r="CB57" s="254"/>
      <c r="CC57" s="254"/>
      <c r="CD57" s="254"/>
      <c r="CE57" s="254"/>
      <c r="CF57" s="254"/>
      <c r="CG57" s="254"/>
      <c r="CH57" s="254"/>
      <c r="CI57" s="254"/>
      <c r="CJ57" s="254"/>
      <c r="CK57" s="254"/>
      <c r="CL57" s="254"/>
      <c r="CM57" s="254"/>
      <c r="CN57" s="254"/>
      <c r="CO57" s="254"/>
      <c r="CP57" s="254"/>
      <c r="CQ57" s="254"/>
      <c r="CR57" s="254"/>
      <c r="CS57" s="254"/>
      <c r="CT57" s="254"/>
      <c r="CU57" s="254"/>
      <c r="CV57" s="254"/>
      <c r="CW57" s="254"/>
      <c r="CX57" s="254"/>
      <c r="CY57" s="254"/>
      <c r="CZ57" s="254"/>
      <c r="DA57" s="254"/>
      <c r="DB57" s="254"/>
      <c r="DH57" s="7"/>
      <c r="DI57" s="7"/>
      <c r="DJ57" s="7"/>
      <c r="DK57" s="7"/>
      <c r="DL57" s="7"/>
      <c r="DM57" s="7"/>
      <c r="DN57" s="7"/>
      <c r="DO57" s="7"/>
      <c r="DP57" s="7"/>
      <c r="DQ57" s="7"/>
      <c r="DR57" s="7"/>
      <c r="DS57" s="7"/>
      <c r="DT57" s="7"/>
      <c r="DU57" s="7"/>
    </row>
    <row r="58" spans="1:125" x14ac:dyDescent="0.25">
      <c r="A58" s="269" t="s">
        <v>68</v>
      </c>
      <c r="B58" s="249">
        <v>14462724</v>
      </c>
      <c r="C58" s="250">
        <v>0.12388937908925579</v>
      </c>
      <c r="D58" s="251">
        <v>3063.8917151296364</v>
      </c>
      <c r="E58" s="251"/>
      <c r="F58" s="252"/>
      <c r="G58" s="253">
        <v>0.22517698628480001</v>
      </c>
      <c r="H58" s="253">
        <v>0.26244768310715</v>
      </c>
      <c r="I58" s="253">
        <v>0.29372859153971997</v>
      </c>
      <c r="J58" s="253">
        <v>0.31912622949869002</v>
      </c>
      <c r="K58" s="253">
        <v>0.33011451268053998</v>
      </c>
      <c r="L58" s="253">
        <v>0.35096675966076002</v>
      </c>
      <c r="M58" s="253">
        <v>0.46965313322982999</v>
      </c>
      <c r="N58" s="253">
        <v>0.52025181084213001</v>
      </c>
      <c r="O58" s="254">
        <v>0.50204134856946003</v>
      </c>
      <c r="P58" s="254">
        <v>0.52371678574950997</v>
      </c>
      <c r="Q58" s="254">
        <v>0.55238324515172998</v>
      </c>
      <c r="R58" s="254">
        <v>0.52438344015231997</v>
      </c>
      <c r="S58" s="255">
        <v>0.48564491871667997</v>
      </c>
      <c r="T58" s="255">
        <v>0.49684592471540001</v>
      </c>
      <c r="U58" s="256">
        <v>0.53076426213945005</v>
      </c>
      <c r="V58" s="256">
        <v>0.54939298911261003</v>
      </c>
      <c r="W58" s="254">
        <v>0.65738270051197001</v>
      </c>
      <c r="X58" s="254">
        <v>0.64823396282474</v>
      </c>
      <c r="Y58" s="254">
        <v>0.71837394442881997</v>
      </c>
      <c r="Z58" s="254">
        <v>0.69003586184309995</v>
      </c>
      <c r="AA58" s="257">
        <v>0.71813314719614996</v>
      </c>
      <c r="AB58" s="258">
        <v>0.54190558681620005</v>
      </c>
      <c r="AC58" s="258">
        <v>0.55233865947083005</v>
      </c>
      <c r="AD58" s="259">
        <v>0.52540176925349003</v>
      </c>
      <c r="AE58" s="260">
        <v>0.52355339209461005</v>
      </c>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c r="BM58" s="254"/>
      <c r="BN58" s="254"/>
      <c r="BO58" s="254"/>
      <c r="BP58" s="254"/>
      <c r="BQ58" s="254"/>
      <c r="BR58" s="254"/>
      <c r="BS58" s="254"/>
      <c r="BT58" s="254"/>
      <c r="BU58" s="254"/>
      <c r="BV58" s="254"/>
      <c r="BW58" s="254"/>
      <c r="BX58" s="254"/>
      <c r="BY58" s="254"/>
      <c r="BZ58" s="254"/>
      <c r="CA58" s="254"/>
      <c r="CB58" s="254"/>
      <c r="CC58" s="254"/>
      <c r="CD58" s="254"/>
      <c r="CE58" s="254"/>
      <c r="CF58" s="254"/>
      <c r="CG58" s="254"/>
      <c r="CH58" s="254"/>
      <c r="CI58" s="254"/>
      <c r="CJ58" s="254"/>
      <c r="CK58" s="254"/>
      <c r="CL58" s="254"/>
      <c r="CM58" s="254"/>
      <c r="CN58" s="254"/>
      <c r="CO58" s="254"/>
      <c r="CP58" s="254"/>
      <c r="CQ58" s="254"/>
      <c r="CR58" s="254"/>
      <c r="CS58" s="254"/>
      <c r="CT58" s="254"/>
      <c r="CU58" s="254"/>
      <c r="CV58" s="254"/>
      <c r="CW58" s="254"/>
      <c r="CX58" s="254"/>
      <c r="CY58" s="254"/>
      <c r="CZ58" s="254"/>
      <c r="DA58" s="254"/>
      <c r="DB58" s="254"/>
      <c r="DH58" s="7"/>
      <c r="DI58" s="7"/>
      <c r="DJ58" s="7"/>
      <c r="DK58" s="7"/>
      <c r="DL58" s="7"/>
      <c r="DM58" s="7"/>
      <c r="DN58" s="7"/>
      <c r="DO58" s="7"/>
      <c r="DP58" s="7"/>
      <c r="DQ58" s="7"/>
      <c r="DR58" s="7"/>
      <c r="DS58" s="7"/>
      <c r="DT58" s="7"/>
      <c r="DU58" s="7"/>
    </row>
    <row r="59" spans="1:125" x14ac:dyDescent="0.25">
      <c r="A59" s="269" t="s">
        <v>92</v>
      </c>
      <c r="B59" s="249">
        <v>791524</v>
      </c>
      <c r="C59" s="250">
        <v>0.53910708830200704</v>
      </c>
      <c r="D59" s="251">
        <v>11076.016959805707</v>
      </c>
      <c r="E59" s="251"/>
      <c r="F59" s="252"/>
      <c r="G59" s="253">
        <v>0.70691165950887003</v>
      </c>
      <c r="H59" s="253">
        <v>0.74492305478056997</v>
      </c>
      <c r="I59" s="253">
        <v>0.78723786262807005</v>
      </c>
      <c r="J59" s="253">
        <v>0.79553469173077995</v>
      </c>
      <c r="K59" s="253">
        <v>0.78242274917224996</v>
      </c>
      <c r="L59" s="253">
        <v>0.82685119794102002</v>
      </c>
      <c r="M59" s="253">
        <v>0.84578397327582</v>
      </c>
      <c r="N59" s="253">
        <v>0.84035204527604002</v>
      </c>
      <c r="O59" s="254">
        <v>0.82696174386170995</v>
      </c>
      <c r="P59" s="254">
        <v>1.1212759891676001</v>
      </c>
      <c r="Q59" s="254">
        <v>1.2437660309951</v>
      </c>
      <c r="R59" s="254">
        <v>1.4937732029784001</v>
      </c>
      <c r="S59" s="255">
        <v>1.4012605322259</v>
      </c>
      <c r="T59" s="255">
        <v>1.4468190412655999</v>
      </c>
      <c r="U59" s="256">
        <v>1.4544298391021</v>
      </c>
      <c r="V59" s="256">
        <v>1.6632210960636</v>
      </c>
      <c r="W59" s="254">
        <v>1.7855244986075001</v>
      </c>
      <c r="X59" s="254">
        <v>1.8246413856588</v>
      </c>
      <c r="Y59" s="254">
        <v>2.1424529748663002</v>
      </c>
      <c r="Z59" s="254">
        <v>2.1861770421551001</v>
      </c>
      <c r="AA59" s="257">
        <v>1.6918596535229999</v>
      </c>
      <c r="AB59" s="258">
        <v>1.8299935946942001</v>
      </c>
      <c r="AC59" s="258">
        <v>1.7786400891503</v>
      </c>
      <c r="AD59" s="259">
        <v>1.8127017104244001</v>
      </c>
      <c r="AE59" s="260">
        <v>1.8318713545184999</v>
      </c>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c r="BM59" s="254"/>
      <c r="BN59" s="254"/>
      <c r="BO59" s="254"/>
      <c r="BP59" s="254"/>
      <c r="BQ59" s="254"/>
      <c r="BR59" s="254"/>
      <c r="BS59" s="254"/>
      <c r="BT59" s="254"/>
      <c r="BU59" s="254"/>
      <c r="BV59" s="254"/>
      <c r="BW59" s="254"/>
      <c r="BX59" s="254"/>
      <c r="BY59" s="254"/>
      <c r="BZ59" s="254"/>
      <c r="CA59" s="254"/>
      <c r="CB59" s="254"/>
      <c r="CC59" s="254"/>
      <c r="CD59" s="254"/>
      <c r="CE59" s="254"/>
      <c r="CF59" s="254"/>
      <c r="CG59" s="254"/>
      <c r="CH59" s="254"/>
      <c r="CI59" s="254"/>
      <c r="CJ59" s="254"/>
      <c r="CK59" s="254"/>
      <c r="CL59" s="254"/>
      <c r="CM59" s="254"/>
      <c r="CN59" s="254"/>
      <c r="CO59" s="254"/>
      <c r="CP59" s="254"/>
      <c r="CQ59" s="254"/>
      <c r="CR59" s="254"/>
      <c r="CS59" s="254"/>
      <c r="CT59" s="254"/>
      <c r="CU59" s="254"/>
      <c r="CV59" s="254"/>
      <c r="CW59" s="254"/>
      <c r="CX59" s="254"/>
      <c r="CY59" s="254"/>
      <c r="CZ59" s="254"/>
      <c r="DA59" s="254"/>
      <c r="DB59" s="254"/>
      <c r="DH59" s="7"/>
      <c r="DI59" s="7"/>
      <c r="DJ59" s="7"/>
      <c r="DK59" s="7"/>
      <c r="DL59" s="7"/>
      <c r="DM59" s="7"/>
      <c r="DN59" s="7"/>
      <c r="DO59" s="7"/>
      <c r="DP59" s="7"/>
      <c r="DQ59" s="7"/>
      <c r="DR59" s="7"/>
      <c r="DS59" s="7"/>
      <c r="DT59" s="7"/>
      <c r="DU59" s="7"/>
    </row>
    <row r="60" spans="1:125" x14ac:dyDescent="0.25">
      <c r="A60" s="269" t="s">
        <v>113</v>
      </c>
      <c r="B60" s="249">
        <v>12413315</v>
      </c>
      <c r="C60" s="250">
        <v>1.138147855318095</v>
      </c>
      <c r="D60" s="251">
        <v>7814.3786307646251</v>
      </c>
      <c r="E60" s="251"/>
      <c r="F60" s="252"/>
      <c r="G60" s="253">
        <v>0.98385126854694005</v>
      </c>
      <c r="H60" s="253">
        <v>0.93407826752433998</v>
      </c>
      <c r="I60" s="253">
        <v>0.97856908586054003</v>
      </c>
      <c r="J60" s="253">
        <v>1.023682328779</v>
      </c>
      <c r="K60" s="253">
        <v>1.0540250968825999</v>
      </c>
      <c r="L60" s="253">
        <v>1.0889574173515</v>
      </c>
      <c r="M60" s="253">
        <v>1.1613893734892999</v>
      </c>
      <c r="N60" s="253">
        <v>1.2705705517073</v>
      </c>
      <c r="O60" s="254">
        <v>1.3378800671672999</v>
      </c>
      <c r="P60" s="254">
        <v>1.3997111352811999</v>
      </c>
      <c r="Q60" s="254">
        <v>1.4914668838751</v>
      </c>
      <c r="R60" s="254">
        <v>1.596977487382</v>
      </c>
      <c r="S60" s="255">
        <v>1.6643598008003999</v>
      </c>
      <c r="T60" s="255">
        <v>1.740500067498</v>
      </c>
      <c r="U60" s="256">
        <v>1.8427056962209001</v>
      </c>
      <c r="V60" s="256">
        <v>1.8604075834249001</v>
      </c>
      <c r="W60" s="254">
        <v>1.9618722522034</v>
      </c>
      <c r="X60" s="254">
        <v>1.9710538098410999</v>
      </c>
      <c r="Y60" s="254">
        <v>1.9584663478924</v>
      </c>
      <c r="Z60" s="254">
        <v>1.9332163427047999</v>
      </c>
      <c r="AA60" s="257">
        <v>1.6082724486422</v>
      </c>
      <c r="AB60" s="258">
        <v>1.8679184195786001</v>
      </c>
      <c r="AC60" s="258">
        <v>1.9695316974538</v>
      </c>
      <c r="AD60" s="259">
        <v>2.0294231508394001</v>
      </c>
      <c r="AE60" s="260">
        <v>2.3311708132468998</v>
      </c>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H60" s="7"/>
      <c r="DI60" s="7"/>
      <c r="DJ60" s="7"/>
      <c r="DK60" s="7"/>
      <c r="DL60" s="7"/>
      <c r="DM60" s="7"/>
      <c r="DN60" s="7"/>
      <c r="DO60" s="7"/>
      <c r="DP60" s="7"/>
      <c r="DQ60" s="7"/>
      <c r="DR60" s="7"/>
      <c r="DS60" s="7"/>
      <c r="DT60" s="7"/>
      <c r="DU60" s="7"/>
    </row>
    <row r="61" spans="1:125" x14ac:dyDescent="0.25">
      <c r="A61" s="269" t="s">
        <v>138</v>
      </c>
      <c r="B61" s="249">
        <v>3164253</v>
      </c>
      <c r="C61" s="250">
        <v>2.8779043566825413</v>
      </c>
      <c r="D61" s="251">
        <v>14571.876105343277</v>
      </c>
      <c r="E61" s="251"/>
      <c r="F61" s="252"/>
      <c r="G61" s="262">
        <v>3.7914161963835999</v>
      </c>
      <c r="H61" s="262">
        <v>3.7379280537574</v>
      </c>
      <c r="I61" s="262">
        <v>3.9271575130113998</v>
      </c>
      <c r="J61" s="262">
        <v>4.0189629951003996</v>
      </c>
      <c r="K61" s="262">
        <v>4.2403886787167</v>
      </c>
      <c r="L61" s="262">
        <v>4.4548973580634001</v>
      </c>
      <c r="M61" s="262">
        <v>4.9452570333077004</v>
      </c>
      <c r="N61" s="262">
        <v>5.2266108285347004</v>
      </c>
      <c r="O61" s="263">
        <v>5.7530734438964997</v>
      </c>
      <c r="P61" s="263">
        <v>5.7813169277459</v>
      </c>
      <c r="Q61" s="254">
        <v>5.9691270765158002</v>
      </c>
      <c r="R61" s="254">
        <v>6.8498318224109003</v>
      </c>
      <c r="S61" s="255">
        <v>6.3896847956937997</v>
      </c>
      <c r="T61" s="255">
        <v>6.4391798185758997</v>
      </c>
      <c r="U61" s="256">
        <v>5.8316680006123001</v>
      </c>
      <c r="V61" s="256">
        <v>5.8911476678444004</v>
      </c>
      <c r="W61" s="254">
        <v>6.6839241560011002</v>
      </c>
      <c r="X61" s="254">
        <v>6.8404984235975004</v>
      </c>
      <c r="Y61" s="254">
        <v>6.8685168661415004</v>
      </c>
      <c r="Z61" s="254">
        <v>6.4531593034465997</v>
      </c>
      <c r="AA61" s="257">
        <v>6.4422635178128997</v>
      </c>
      <c r="AB61" s="258">
        <v>6.5892515120494002</v>
      </c>
      <c r="AC61" s="258">
        <v>6.4271326238809001</v>
      </c>
      <c r="AD61" s="259">
        <v>5.9939132997732996</v>
      </c>
      <c r="AE61" s="260">
        <v>5.8895787098775001</v>
      </c>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4"/>
      <c r="BP61" s="254"/>
      <c r="BQ61" s="254"/>
      <c r="BR61" s="254"/>
      <c r="BS61" s="254"/>
      <c r="BT61" s="254"/>
      <c r="BU61" s="254"/>
      <c r="BV61" s="254"/>
      <c r="BW61" s="254"/>
      <c r="BX61" s="254"/>
      <c r="BY61" s="254"/>
      <c r="BZ61" s="254"/>
      <c r="CA61" s="254"/>
      <c r="CB61" s="254"/>
      <c r="CC61" s="254"/>
      <c r="CD61" s="254"/>
      <c r="CE61" s="254"/>
      <c r="CF61" s="254"/>
      <c r="CG61" s="254"/>
      <c r="CH61" s="254"/>
      <c r="CI61" s="254"/>
      <c r="CJ61" s="254"/>
      <c r="CK61" s="254"/>
      <c r="CL61" s="254"/>
      <c r="CM61" s="254"/>
      <c r="CN61" s="254"/>
      <c r="CO61" s="254"/>
      <c r="CP61" s="254"/>
      <c r="CQ61" s="254"/>
      <c r="CR61" s="254"/>
      <c r="CS61" s="254"/>
      <c r="CT61" s="254"/>
      <c r="CU61" s="254"/>
      <c r="CV61" s="254"/>
      <c r="CW61" s="254"/>
      <c r="CX61" s="254"/>
      <c r="CY61" s="254"/>
      <c r="CZ61" s="254"/>
      <c r="DA61" s="254"/>
      <c r="DB61" s="254"/>
      <c r="DH61" s="7"/>
      <c r="DI61" s="7"/>
      <c r="DJ61" s="7"/>
      <c r="DK61" s="7"/>
      <c r="DL61" s="7"/>
      <c r="DM61" s="7"/>
      <c r="DN61" s="7"/>
      <c r="DO61" s="7"/>
      <c r="DP61" s="7"/>
      <c r="DQ61" s="7"/>
      <c r="DR61" s="7"/>
      <c r="DS61" s="7"/>
      <c r="DT61" s="7"/>
      <c r="DU61" s="7"/>
    </row>
    <row r="62" spans="1:125" x14ac:dyDescent="0.25">
      <c r="A62" s="269" t="s">
        <v>128</v>
      </c>
      <c r="B62" s="249">
        <v>2521139</v>
      </c>
      <c r="C62" s="250">
        <v>2.1327807834844501</v>
      </c>
      <c r="D62" s="251">
        <v>15855.010534779047</v>
      </c>
      <c r="E62" s="251"/>
      <c r="F62" s="252"/>
      <c r="G62" s="253">
        <v>2.3720144304616002</v>
      </c>
      <c r="H62" s="253">
        <v>2.2541176807830001</v>
      </c>
      <c r="I62" s="253">
        <v>2.3457686492404002</v>
      </c>
      <c r="J62" s="253">
        <v>2.2919054223558999</v>
      </c>
      <c r="K62" s="253">
        <v>2.2157642501375001</v>
      </c>
      <c r="L62" s="253">
        <v>2.3658480919086</v>
      </c>
      <c r="M62" s="253">
        <v>2.2017326051346999</v>
      </c>
      <c r="N62" s="253">
        <v>2.3103130377865999</v>
      </c>
      <c r="O62" s="254">
        <v>2.3168284070528</v>
      </c>
      <c r="P62" s="254">
        <v>2.0849222469590001</v>
      </c>
      <c r="Q62" s="254">
        <v>1.6786054598525999</v>
      </c>
      <c r="R62" s="254">
        <v>1.9564450565181</v>
      </c>
      <c r="S62" s="255">
        <v>1.6870313984733001</v>
      </c>
      <c r="T62" s="255">
        <v>2.5941963305075002</v>
      </c>
      <c r="U62" s="256">
        <v>3.2962305356599</v>
      </c>
      <c r="V62" s="256">
        <v>3.2097512436531002</v>
      </c>
      <c r="W62" s="254">
        <v>3.0007044540089001</v>
      </c>
      <c r="X62" s="254">
        <v>3.2469249358222001</v>
      </c>
      <c r="Y62" s="254">
        <v>3.5182397724460999</v>
      </c>
      <c r="Z62" s="254">
        <v>3.0918354949529001</v>
      </c>
      <c r="AA62" s="257">
        <v>2.5217328061056001</v>
      </c>
      <c r="AB62" s="258">
        <v>2.6643981020197001</v>
      </c>
      <c r="AC62" s="258">
        <v>2.7394567338059002</v>
      </c>
      <c r="AD62" s="259">
        <v>2.6501059064015999</v>
      </c>
      <c r="AE62" s="260">
        <v>2.6791928417904001</v>
      </c>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D62" s="254"/>
      <c r="CE62" s="254"/>
      <c r="CF62" s="254"/>
      <c r="CG62" s="254"/>
      <c r="CH62" s="254"/>
      <c r="CI62" s="254"/>
      <c r="CJ62" s="254"/>
      <c r="CK62" s="254"/>
      <c r="CL62" s="254"/>
      <c r="CM62" s="254"/>
      <c r="CN62" s="254"/>
      <c r="CO62" s="254"/>
      <c r="CP62" s="254"/>
      <c r="CQ62" s="254"/>
      <c r="CR62" s="254"/>
      <c r="CS62" s="254"/>
      <c r="CT62" s="254"/>
      <c r="CU62" s="254"/>
      <c r="CV62" s="254"/>
      <c r="CW62" s="254"/>
      <c r="CX62" s="254"/>
      <c r="CY62" s="254"/>
      <c r="CZ62" s="254"/>
      <c r="DA62" s="254"/>
      <c r="DB62" s="254"/>
      <c r="DH62" s="7"/>
      <c r="DI62" s="7"/>
      <c r="DJ62" s="7"/>
      <c r="DK62" s="7"/>
      <c r="DL62" s="7"/>
      <c r="DM62" s="7"/>
      <c r="DN62" s="7"/>
      <c r="DO62" s="7"/>
      <c r="DP62" s="7"/>
      <c r="DQ62" s="7"/>
      <c r="DR62" s="7"/>
      <c r="DS62" s="7"/>
      <c r="DT62" s="7"/>
      <c r="DU62" s="7"/>
    </row>
    <row r="63" spans="1:125" x14ac:dyDescent="0.25">
      <c r="A63" s="269" t="s">
        <v>124</v>
      </c>
      <c r="B63" s="249">
        <v>211998573</v>
      </c>
      <c r="C63" s="250">
        <v>1.7147434006546298</v>
      </c>
      <c r="D63" s="251">
        <v>16314.180915399462</v>
      </c>
      <c r="E63" s="251">
        <v>14.02</v>
      </c>
      <c r="F63" s="252"/>
      <c r="G63" s="262">
        <v>1.9933344852667001</v>
      </c>
      <c r="H63" s="262">
        <v>1.9765666769096</v>
      </c>
      <c r="I63" s="262">
        <v>1.9507912457126999</v>
      </c>
      <c r="J63" s="262">
        <v>1.898847698885</v>
      </c>
      <c r="K63" s="262">
        <v>1.9774524954717001</v>
      </c>
      <c r="L63" s="262">
        <v>1.9755155942361999</v>
      </c>
      <c r="M63" s="262">
        <v>1.9770557377396001</v>
      </c>
      <c r="N63" s="262">
        <v>2.0579571263490002</v>
      </c>
      <c r="O63" s="263">
        <v>2.1390476144706998</v>
      </c>
      <c r="P63" s="263">
        <v>1.9784568267159</v>
      </c>
      <c r="Q63" s="254">
        <v>2.2354210077755998</v>
      </c>
      <c r="R63" s="254">
        <v>2.3335344670536999</v>
      </c>
      <c r="S63" s="255">
        <v>2.4825543649909001</v>
      </c>
      <c r="T63" s="265">
        <v>2.5862262965976002</v>
      </c>
      <c r="U63" s="266">
        <v>2.6758307520710001</v>
      </c>
      <c r="V63" s="266">
        <v>2.5147394395050999</v>
      </c>
      <c r="W63" s="254">
        <v>2.3246050059632002</v>
      </c>
      <c r="X63" s="254">
        <v>2.3640049928545999</v>
      </c>
      <c r="Y63" s="254">
        <v>2.2340216305734</v>
      </c>
      <c r="Z63" s="254">
        <v>2.2061932507064999</v>
      </c>
      <c r="AA63" s="257">
        <v>2.0944292663869</v>
      </c>
      <c r="AB63" s="258">
        <v>2.3515332480286002</v>
      </c>
      <c r="AC63" s="258">
        <v>2.2123118744650001</v>
      </c>
      <c r="AD63" s="259">
        <v>2.2035494894548</v>
      </c>
      <c r="AE63" s="260">
        <v>2.2422862308645999</v>
      </c>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D63" s="254"/>
      <c r="CE63" s="254"/>
      <c r="CF63" s="254"/>
      <c r="CG63" s="254"/>
      <c r="CH63" s="254"/>
      <c r="CI63" s="254"/>
      <c r="CJ63" s="254"/>
      <c r="CK63" s="254"/>
      <c r="CL63" s="254"/>
      <c r="CM63" s="254"/>
      <c r="CN63" s="254"/>
      <c r="CO63" s="254"/>
      <c r="CP63" s="254"/>
      <c r="CQ63" s="254"/>
      <c r="CR63" s="254"/>
      <c r="CS63" s="254"/>
      <c r="CT63" s="254"/>
      <c r="CU63" s="254"/>
      <c r="CV63" s="254"/>
      <c r="CW63" s="254"/>
      <c r="CX63" s="254"/>
      <c r="CY63" s="254"/>
      <c r="CZ63" s="254"/>
      <c r="DA63" s="254"/>
      <c r="DB63" s="254"/>
      <c r="DH63" s="7"/>
      <c r="DI63" s="7"/>
      <c r="DJ63" s="7"/>
      <c r="DK63" s="7"/>
      <c r="DL63" s="7"/>
      <c r="DM63" s="7"/>
      <c r="DN63" s="7"/>
      <c r="DO63" s="7"/>
      <c r="DP63" s="7"/>
      <c r="DQ63" s="7"/>
      <c r="DR63" s="7"/>
      <c r="DS63" s="7"/>
      <c r="DT63" s="7"/>
      <c r="DU63" s="7"/>
    </row>
    <row r="64" spans="1:125" x14ac:dyDescent="0.25">
      <c r="A64" s="269" t="s">
        <v>208</v>
      </c>
      <c r="B64" s="249">
        <v>462721</v>
      </c>
      <c r="C64" s="250">
        <v>18.965428131378097</v>
      </c>
      <c r="D64" s="251">
        <v>78576.192415080237</v>
      </c>
      <c r="E64" s="251"/>
      <c r="F64" s="252"/>
      <c r="G64" s="253">
        <v>18.229597746486998</v>
      </c>
      <c r="H64" s="253">
        <v>17.234533461089001</v>
      </c>
      <c r="I64" s="253">
        <v>16.023585253979</v>
      </c>
      <c r="J64" s="253">
        <v>18.260177186318</v>
      </c>
      <c r="K64" s="253">
        <v>17.437495268850999</v>
      </c>
      <c r="L64" s="253">
        <v>16.456538441698999</v>
      </c>
      <c r="M64" s="253">
        <v>23.269496865072</v>
      </c>
      <c r="N64" s="253">
        <v>21.832946501428001</v>
      </c>
      <c r="O64" s="254">
        <v>23.487749269327001</v>
      </c>
      <c r="P64" s="254">
        <v>20.900284492878001</v>
      </c>
      <c r="Q64" s="254">
        <v>18.986991301804</v>
      </c>
      <c r="R64" s="254">
        <v>19.951735129242</v>
      </c>
      <c r="S64" s="255">
        <v>19.068121869346999</v>
      </c>
      <c r="T64" s="255">
        <v>19.198542044132999</v>
      </c>
      <c r="U64" s="256">
        <v>19.690763647547001</v>
      </c>
      <c r="V64" s="256">
        <v>17.639727795627</v>
      </c>
      <c r="W64" s="254">
        <v>18.666063775954999</v>
      </c>
      <c r="X64" s="254">
        <v>18.361616977811</v>
      </c>
      <c r="Y64" s="254">
        <v>18.499782933149</v>
      </c>
      <c r="Z64" s="254">
        <v>17.306907774138999</v>
      </c>
      <c r="AA64" s="257">
        <v>22.784016249821001</v>
      </c>
      <c r="AB64" s="258">
        <v>22.241000603299</v>
      </c>
      <c r="AC64" s="258">
        <v>21.006887906822001</v>
      </c>
      <c r="AD64" s="259">
        <v>21.094715977017</v>
      </c>
      <c r="AE64" s="260">
        <v>20.186829847681</v>
      </c>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4"/>
      <c r="BW64" s="254"/>
      <c r="BX64" s="254"/>
      <c r="BY64" s="254"/>
      <c r="BZ64" s="254"/>
      <c r="CA64" s="254"/>
      <c r="CB64" s="254"/>
      <c r="CC64" s="254"/>
      <c r="CD64" s="254"/>
      <c r="CE64" s="254"/>
      <c r="CF64" s="254"/>
      <c r="CG64" s="254"/>
      <c r="CH64" s="254"/>
      <c r="CI64" s="254"/>
      <c r="CJ64" s="254"/>
      <c r="CK64" s="254"/>
      <c r="CL64" s="254"/>
      <c r="CM64" s="254"/>
      <c r="CN64" s="254"/>
      <c r="CO64" s="254"/>
      <c r="CP64" s="254"/>
      <c r="CQ64" s="254"/>
      <c r="CR64" s="254"/>
      <c r="CS64" s="254"/>
      <c r="CT64" s="254"/>
      <c r="CU64" s="254"/>
      <c r="CV64" s="254"/>
      <c r="CW64" s="254"/>
      <c r="CX64" s="254"/>
      <c r="CY64" s="254"/>
      <c r="CZ64" s="254"/>
      <c r="DA64" s="254"/>
      <c r="DB64" s="254"/>
      <c r="DH64" s="7"/>
      <c r="DI64" s="7"/>
      <c r="DJ64" s="7"/>
      <c r="DK64" s="7"/>
      <c r="DL64" s="7"/>
      <c r="DM64" s="7"/>
      <c r="DN64" s="7"/>
      <c r="DO64" s="7"/>
      <c r="DP64" s="7"/>
      <c r="DQ64" s="7"/>
      <c r="DR64" s="7"/>
      <c r="DS64" s="7"/>
      <c r="DT64" s="7"/>
      <c r="DU64" s="7"/>
    </row>
    <row r="65" spans="1:125" x14ac:dyDescent="0.25">
      <c r="A65" s="269" t="s">
        <v>173</v>
      </c>
      <c r="B65" s="249">
        <v>6444366</v>
      </c>
      <c r="C65" s="250">
        <v>7.3202159337632109</v>
      </c>
      <c r="D65" s="251">
        <v>24690.72814072499</v>
      </c>
      <c r="E65" s="267">
        <v>0.32</v>
      </c>
      <c r="F65" s="252"/>
      <c r="G65" s="262">
        <v>6.0239039501115004</v>
      </c>
      <c r="H65" s="262">
        <v>6.3581921735284999</v>
      </c>
      <c r="I65" s="262">
        <v>6.050961037654</v>
      </c>
      <c r="J65" s="262">
        <v>6.8508133897445003</v>
      </c>
      <c r="K65" s="262">
        <v>6.6462272085295</v>
      </c>
      <c r="L65" s="262">
        <v>6.8313579280679004</v>
      </c>
      <c r="M65" s="262">
        <v>7.0866723560771998</v>
      </c>
      <c r="N65" s="262">
        <v>7.6172130798520001</v>
      </c>
      <c r="O65" s="263">
        <v>7.2650340756701999</v>
      </c>
      <c r="P65" s="263">
        <v>6.2414096376171999</v>
      </c>
      <c r="Q65" s="254">
        <v>6.6863126511589996</v>
      </c>
      <c r="R65" s="254">
        <v>7.4473363450668</v>
      </c>
      <c r="S65" s="255">
        <v>6.8281696475478997</v>
      </c>
      <c r="T65" s="255">
        <v>6.1176936262892996</v>
      </c>
      <c r="U65" s="256">
        <v>6.5513696008093998</v>
      </c>
      <c r="V65" s="256">
        <v>6.9464129890614004</v>
      </c>
      <c r="W65" s="254">
        <v>6.6087356669158002</v>
      </c>
      <c r="X65" s="254">
        <v>6.9564199785621996</v>
      </c>
      <c r="Y65" s="254">
        <v>6.5815683601941002</v>
      </c>
      <c r="Z65" s="254">
        <v>6.3868197323151996</v>
      </c>
      <c r="AA65" s="257">
        <v>5.6789750257040996</v>
      </c>
      <c r="AB65" s="258">
        <v>6.6557011179577001</v>
      </c>
      <c r="AC65" s="258">
        <v>7.2242953607339997</v>
      </c>
      <c r="AD65" s="259">
        <v>5.4416516204195</v>
      </c>
      <c r="AE65" s="260">
        <v>5.0687133789547998</v>
      </c>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c r="BW65" s="254"/>
      <c r="BX65" s="254"/>
      <c r="BY65" s="254"/>
      <c r="BZ65" s="254"/>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H65" s="7"/>
      <c r="DI65" s="7"/>
      <c r="DJ65" s="7"/>
      <c r="DK65" s="7"/>
      <c r="DL65" s="7"/>
      <c r="DM65" s="7"/>
      <c r="DN65" s="7"/>
      <c r="DO65" s="7"/>
      <c r="DP65" s="7"/>
      <c r="DQ65" s="7"/>
      <c r="DR65" s="7"/>
      <c r="DS65" s="7"/>
      <c r="DT65" s="7"/>
      <c r="DU65" s="7"/>
    </row>
    <row r="66" spans="1:125" x14ac:dyDescent="0.25">
      <c r="A66" s="269" t="s">
        <v>55</v>
      </c>
      <c r="B66" s="249">
        <v>23548781</v>
      </c>
      <c r="C66" s="250">
        <v>5.3380090027567793E-2</v>
      </c>
      <c r="D66" s="251">
        <v>2044.2569670376897</v>
      </c>
      <c r="E66" s="251"/>
      <c r="F66" s="252"/>
      <c r="G66" s="253">
        <v>7.5171298121584004E-2</v>
      </c>
      <c r="H66" s="253">
        <v>8.5419797603356995E-2</v>
      </c>
      <c r="I66" s="253">
        <v>8.8083769931565997E-2</v>
      </c>
      <c r="J66" s="253">
        <v>9.5318578345277002E-2</v>
      </c>
      <c r="K66" s="253">
        <v>8.2046263836580993E-2</v>
      </c>
      <c r="L66" s="253">
        <v>8.4811381473274994E-2</v>
      </c>
      <c r="M66" s="253">
        <v>8.3136775149977998E-2</v>
      </c>
      <c r="N66" s="253">
        <v>0.11467644401832</v>
      </c>
      <c r="O66" s="254">
        <v>0.12936565116504001</v>
      </c>
      <c r="P66" s="254">
        <v>0.12166117316051001</v>
      </c>
      <c r="Q66" s="254">
        <v>0.12574357857646001</v>
      </c>
      <c r="R66" s="254">
        <v>0.13786165695728</v>
      </c>
      <c r="S66" s="255">
        <v>0.15578218545556999</v>
      </c>
      <c r="T66" s="255">
        <v>0.17809247376862</v>
      </c>
      <c r="U66" s="256">
        <v>0.15658512223873999</v>
      </c>
      <c r="V66" s="256">
        <v>0.21733774140576001</v>
      </c>
      <c r="W66" s="254">
        <v>0.21083885267621999</v>
      </c>
      <c r="X66" s="254">
        <v>0.23658228930597999</v>
      </c>
      <c r="Y66" s="254">
        <v>0.27400154918524</v>
      </c>
      <c r="Z66" s="254">
        <v>0.28045379899544998</v>
      </c>
      <c r="AA66" s="257">
        <v>0.27273574930206002</v>
      </c>
      <c r="AB66" s="258">
        <v>0.29944397862094002</v>
      </c>
      <c r="AC66" s="258">
        <v>0.29355668002361002</v>
      </c>
      <c r="AD66" s="259">
        <v>0.27570170985116998</v>
      </c>
      <c r="AE66" s="260">
        <v>0.27734320661151002</v>
      </c>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H66" s="7"/>
      <c r="DI66" s="7"/>
      <c r="DJ66" s="7"/>
      <c r="DK66" s="7"/>
      <c r="DL66" s="7"/>
      <c r="DM66" s="7"/>
      <c r="DN66" s="7"/>
      <c r="DO66" s="7"/>
      <c r="DP66" s="7"/>
      <c r="DQ66" s="7"/>
      <c r="DR66" s="7"/>
      <c r="DS66" s="7"/>
      <c r="DT66" s="7"/>
      <c r="DU66" s="7"/>
    </row>
    <row r="67" spans="1:125" x14ac:dyDescent="0.25">
      <c r="A67" s="269" t="s">
        <v>53</v>
      </c>
      <c r="B67" s="249">
        <v>14047786</v>
      </c>
      <c r="C67" s="250">
        <v>4.4087855066119494E-2</v>
      </c>
      <c r="D67" s="251">
        <v>757.37784020899198</v>
      </c>
      <c r="E67" s="251"/>
      <c r="F67" s="252"/>
      <c r="G67" s="253">
        <v>4.5698364547909001E-2</v>
      </c>
      <c r="H67" s="253">
        <v>3.5971896648804999E-2</v>
      </c>
      <c r="I67" s="253">
        <v>3.3037981327237002E-2</v>
      </c>
      <c r="J67" s="253">
        <v>2.6621750916382001E-2</v>
      </c>
      <c r="K67" s="253">
        <v>3.0507716607640002E-2</v>
      </c>
      <c r="L67" s="253">
        <v>2.4793165981312999E-2</v>
      </c>
      <c r="M67" s="253">
        <v>3.0021235976052999E-2</v>
      </c>
      <c r="N67" s="253">
        <v>4.6956931476784002E-2</v>
      </c>
      <c r="O67" s="254">
        <v>2.6879502190749999E-2</v>
      </c>
      <c r="P67" s="254">
        <v>2.6199259397052001E-2</v>
      </c>
      <c r="Q67" s="254">
        <v>3.6487812120709E-2</v>
      </c>
      <c r="R67" s="254">
        <v>4.5938135328790999E-2</v>
      </c>
      <c r="S67" s="255">
        <v>4.2845759907356999E-2</v>
      </c>
      <c r="T67" s="255">
        <v>4.7107561218241001E-2</v>
      </c>
      <c r="U67" s="256">
        <v>4.0995873823417003E-2</v>
      </c>
      <c r="V67" s="256">
        <v>4.2647870550395997E-2</v>
      </c>
      <c r="W67" s="254">
        <v>4.6173185321977998E-2</v>
      </c>
      <c r="X67" s="254">
        <v>5.0288524686742997E-2</v>
      </c>
      <c r="Y67" s="254">
        <v>6.9230793307296007E-2</v>
      </c>
      <c r="Z67" s="254">
        <v>6.6105051577486001E-2</v>
      </c>
      <c r="AA67" s="257">
        <v>7.7546723646866003E-2</v>
      </c>
      <c r="AB67" s="258">
        <v>7.2921278691681995E-2</v>
      </c>
      <c r="AC67" s="258">
        <v>7.3378563880067998E-2</v>
      </c>
      <c r="AD67" s="259">
        <v>7.2767847764156998E-2</v>
      </c>
      <c r="AE67" s="260">
        <v>7.2143216931882997E-2</v>
      </c>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4"/>
      <c r="BW67" s="254"/>
      <c r="BX67" s="254"/>
      <c r="BY67" s="254"/>
      <c r="BZ67" s="254"/>
      <c r="CA67" s="254"/>
      <c r="CB67" s="254"/>
      <c r="CC67" s="254"/>
      <c r="CD67" s="254"/>
      <c r="CE67" s="254"/>
      <c r="CF67" s="254"/>
      <c r="CG67" s="254"/>
      <c r="CH67" s="254"/>
      <c r="CI67" s="254"/>
      <c r="CJ67" s="254"/>
      <c r="CK67" s="254"/>
      <c r="CL67" s="254"/>
      <c r="CM67" s="254"/>
      <c r="CN67" s="254"/>
      <c r="CO67" s="254"/>
      <c r="CP67" s="254"/>
      <c r="CQ67" s="254"/>
      <c r="CR67" s="254"/>
      <c r="CS67" s="254"/>
      <c r="CT67" s="254"/>
      <c r="CU67" s="254"/>
      <c r="CV67" s="254"/>
      <c r="CW67" s="254"/>
      <c r="CX67" s="254"/>
      <c r="CY67" s="254"/>
      <c r="CZ67" s="254"/>
      <c r="DA67" s="254"/>
      <c r="DB67" s="254"/>
      <c r="DH67" s="7"/>
      <c r="DI67" s="7"/>
      <c r="DJ67" s="7"/>
      <c r="DK67" s="7"/>
      <c r="DL67" s="7"/>
      <c r="DM67" s="7"/>
      <c r="DN67" s="7"/>
      <c r="DO67" s="7"/>
      <c r="DP67" s="7"/>
      <c r="DQ67" s="7"/>
      <c r="DR67" s="7"/>
      <c r="DS67" s="7"/>
      <c r="DT67" s="7"/>
      <c r="DU67" s="7"/>
    </row>
    <row r="68" spans="1:125" x14ac:dyDescent="0.25">
      <c r="A68" s="269" t="s">
        <v>65</v>
      </c>
      <c r="B68" s="249">
        <v>17638801</v>
      </c>
      <c r="C68" s="250">
        <v>0.1043663294772829</v>
      </c>
      <c r="D68" s="251">
        <v>5042.5891169099814</v>
      </c>
      <c r="E68" s="251"/>
      <c r="F68" s="252"/>
      <c r="G68" s="253">
        <v>0.16469294714605001</v>
      </c>
      <c r="H68" s="253">
        <v>0.17638598174413</v>
      </c>
      <c r="I68" s="253">
        <v>0.17791828253094</v>
      </c>
      <c r="J68" s="253">
        <v>0.18813330260468999</v>
      </c>
      <c r="K68" s="253">
        <v>0.18521507077235999</v>
      </c>
      <c r="L68" s="253">
        <v>0.20356353176474001</v>
      </c>
      <c r="M68" s="253">
        <v>0.22323095866213999</v>
      </c>
      <c r="N68" s="253">
        <v>0.27033953788238002</v>
      </c>
      <c r="O68" s="254">
        <v>0.29519844469484002</v>
      </c>
      <c r="P68" s="254">
        <v>0.34618886504615998</v>
      </c>
      <c r="Q68" s="254">
        <v>0.36056844528351001</v>
      </c>
      <c r="R68" s="254">
        <v>0.36904463832889001</v>
      </c>
      <c r="S68" s="255">
        <v>0.38119600511451002</v>
      </c>
      <c r="T68" s="255">
        <v>0.37910150341387</v>
      </c>
      <c r="U68" s="256">
        <v>0.46058120126211999</v>
      </c>
      <c r="V68" s="256">
        <v>0.54902723690502997</v>
      </c>
      <c r="W68" s="254">
        <v>0.67223977393612999</v>
      </c>
      <c r="X68" s="254">
        <v>0.73900161006760001</v>
      </c>
      <c r="Y68" s="254">
        <v>0.75788973906031998</v>
      </c>
      <c r="Z68" s="254">
        <v>0.95317133706753998</v>
      </c>
      <c r="AA68" s="257">
        <v>1.1147262439001</v>
      </c>
      <c r="AB68" s="258">
        <v>1.0908055269438</v>
      </c>
      <c r="AC68" s="258">
        <v>1.0709434459733</v>
      </c>
      <c r="AD68" s="259">
        <v>1.0880736821664001</v>
      </c>
      <c r="AE68" s="260">
        <v>1.1045639041598001</v>
      </c>
      <c r="AF68" s="254"/>
      <c r="AG68" s="254"/>
      <c r="AH68" s="254"/>
      <c r="AI68" s="254"/>
      <c r="AJ68" s="254"/>
      <c r="AK68" s="254"/>
      <c r="AL68" s="254"/>
      <c r="AM68" s="254"/>
      <c r="AN68" s="254"/>
      <c r="AO68" s="254"/>
      <c r="AP68" s="254"/>
      <c r="AQ68" s="254"/>
      <c r="AR68" s="254"/>
      <c r="AS68" s="254"/>
      <c r="AT68" s="254"/>
      <c r="AU68" s="254"/>
      <c r="AV68" s="254"/>
      <c r="AW68" s="254"/>
      <c r="AX68" s="254"/>
      <c r="AY68" s="254"/>
      <c r="AZ68" s="254"/>
      <c r="BA68" s="254"/>
      <c r="BB68" s="254"/>
      <c r="BC68" s="254"/>
      <c r="BD68" s="254"/>
      <c r="BE68" s="254"/>
      <c r="BF68" s="254"/>
      <c r="BG68" s="254"/>
      <c r="BH68" s="254"/>
      <c r="BI68" s="254"/>
      <c r="BJ68" s="254"/>
      <c r="BK68" s="254"/>
      <c r="BL68" s="254"/>
      <c r="BM68" s="254"/>
      <c r="BN68" s="254"/>
      <c r="BO68" s="254"/>
      <c r="BP68" s="254"/>
      <c r="BQ68" s="254"/>
      <c r="BR68" s="254"/>
      <c r="BS68" s="254"/>
      <c r="BT68" s="254"/>
      <c r="BU68" s="254"/>
      <c r="BV68" s="254"/>
      <c r="BW68" s="254"/>
      <c r="BX68" s="254"/>
      <c r="BY68" s="254"/>
      <c r="BZ68" s="254"/>
      <c r="CA68" s="254"/>
      <c r="CB68" s="254"/>
      <c r="CC68" s="254"/>
      <c r="CD68" s="254"/>
      <c r="CE68" s="254"/>
      <c r="CF68" s="254"/>
      <c r="CG68" s="254"/>
      <c r="CH68" s="254"/>
      <c r="CI68" s="254"/>
      <c r="CJ68" s="254"/>
      <c r="CK68" s="254"/>
      <c r="CL68" s="254"/>
      <c r="CM68" s="254"/>
      <c r="CN68" s="254"/>
      <c r="CO68" s="254"/>
      <c r="CP68" s="254"/>
      <c r="CQ68" s="254"/>
      <c r="CR68" s="254"/>
      <c r="CS68" s="254"/>
      <c r="CT68" s="254"/>
      <c r="CU68" s="254"/>
      <c r="CV68" s="254"/>
      <c r="CW68" s="254"/>
      <c r="CX68" s="254"/>
      <c r="CY68" s="254"/>
      <c r="CZ68" s="254"/>
      <c r="DA68" s="254"/>
      <c r="DB68" s="254"/>
      <c r="DH68" s="7"/>
      <c r="DI68" s="7"/>
      <c r="DJ68" s="7"/>
      <c r="DK68" s="7"/>
      <c r="DL68" s="7"/>
      <c r="DM68" s="7"/>
      <c r="DN68" s="7"/>
      <c r="DO68" s="7"/>
      <c r="DP68" s="7"/>
      <c r="DQ68" s="7"/>
      <c r="DR68" s="7"/>
      <c r="DS68" s="7"/>
      <c r="DT68" s="7"/>
      <c r="DU68" s="7"/>
    </row>
    <row r="69" spans="1:125" x14ac:dyDescent="0.25">
      <c r="A69" s="269" t="s">
        <v>89</v>
      </c>
      <c r="B69" s="249">
        <v>29123744</v>
      </c>
      <c r="C69" s="250">
        <v>0.37795466441056802</v>
      </c>
      <c r="D69" s="251">
        <v>4037.0033265548682</v>
      </c>
      <c r="E69" s="251"/>
      <c r="F69" s="252"/>
      <c r="G69" s="253">
        <v>0.37490224077738998</v>
      </c>
      <c r="H69" s="253">
        <v>0.36372932008405001</v>
      </c>
      <c r="I69" s="253">
        <v>0.34936613773476</v>
      </c>
      <c r="J69" s="253">
        <v>0.34734477268218</v>
      </c>
      <c r="K69" s="253">
        <v>0.33239647867692002</v>
      </c>
      <c r="L69" s="253">
        <v>0.31406889181011</v>
      </c>
      <c r="M69" s="253">
        <v>0.31155495800617</v>
      </c>
      <c r="N69" s="253">
        <v>0.36622574372326999</v>
      </c>
      <c r="O69" s="254">
        <v>0.37387962964583998</v>
      </c>
      <c r="P69" s="254">
        <v>0.39695460962535001</v>
      </c>
      <c r="Q69" s="254">
        <v>0.39197741110156997</v>
      </c>
      <c r="R69" s="254">
        <v>0.36205350074067999</v>
      </c>
      <c r="S69" s="255">
        <v>0.35627244860835</v>
      </c>
      <c r="T69" s="255">
        <v>0.37768900771779002</v>
      </c>
      <c r="U69" s="256">
        <v>0.39885582799184</v>
      </c>
      <c r="V69" s="256">
        <v>0.40225865044796</v>
      </c>
      <c r="W69" s="254">
        <v>0.41389683936906002</v>
      </c>
      <c r="X69" s="254">
        <v>0.41005188605644</v>
      </c>
      <c r="Y69" s="254">
        <v>0.42743644376695999</v>
      </c>
      <c r="Z69" s="254">
        <v>0.40576551180122999</v>
      </c>
      <c r="AA69" s="257">
        <v>0.40018357384762998</v>
      </c>
      <c r="AB69" s="258">
        <v>0.38887330028292</v>
      </c>
      <c r="AC69" s="258">
        <v>0.38248727812916</v>
      </c>
      <c r="AD69" s="259">
        <v>0.36961128750529998</v>
      </c>
      <c r="AE69" s="260">
        <v>0.35936349190424999</v>
      </c>
      <c r="AF69" s="254"/>
      <c r="AG69" s="254"/>
      <c r="AH69" s="254"/>
      <c r="AI69" s="254"/>
      <c r="AJ69" s="254"/>
      <c r="AK69" s="254"/>
      <c r="AL69" s="254"/>
      <c r="AM69" s="254"/>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c r="BN69" s="254"/>
      <c r="BO69" s="254"/>
      <c r="BP69" s="254"/>
      <c r="BQ69" s="254"/>
      <c r="BR69" s="254"/>
      <c r="BS69" s="254"/>
      <c r="BT69" s="254"/>
      <c r="BU69" s="254"/>
      <c r="BV69" s="254"/>
      <c r="BW69" s="254"/>
      <c r="BX69" s="254"/>
      <c r="BY69" s="254"/>
      <c r="BZ69" s="254"/>
      <c r="CA69" s="254"/>
      <c r="CB69" s="254"/>
      <c r="CC69" s="254"/>
      <c r="CD69" s="254"/>
      <c r="CE69" s="254"/>
      <c r="CF69" s="254"/>
      <c r="CG69" s="254"/>
      <c r="CH69" s="254"/>
      <c r="CI69" s="254"/>
      <c r="CJ69" s="254"/>
      <c r="CK69" s="254"/>
      <c r="CL69" s="254"/>
      <c r="CM69" s="254"/>
      <c r="CN69" s="254"/>
      <c r="CO69" s="254"/>
      <c r="CP69" s="254"/>
      <c r="CQ69" s="254"/>
      <c r="CR69" s="254"/>
      <c r="CS69" s="254"/>
      <c r="CT69" s="254"/>
      <c r="CU69" s="254"/>
      <c r="CV69" s="254"/>
      <c r="CW69" s="254"/>
      <c r="CX69" s="254"/>
      <c r="CY69" s="254"/>
      <c r="CZ69" s="254"/>
      <c r="DA69" s="254"/>
      <c r="DB69" s="254"/>
      <c r="DH69" s="7"/>
      <c r="DI69" s="7"/>
      <c r="DJ69" s="7"/>
      <c r="DK69" s="7"/>
      <c r="DL69" s="7"/>
      <c r="DM69" s="7"/>
      <c r="DN69" s="7"/>
      <c r="DO69" s="7"/>
      <c r="DP69" s="7"/>
      <c r="DQ69" s="7"/>
      <c r="DR69" s="7"/>
      <c r="DS69" s="7"/>
      <c r="DT69" s="7"/>
      <c r="DU69" s="7"/>
    </row>
    <row r="70" spans="1:125" x14ac:dyDescent="0.25">
      <c r="A70" s="269" t="s">
        <v>210</v>
      </c>
      <c r="B70" s="249">
        <v>41288599</v>
      </c>
      <c r="C70" s="250">
        <v>16.258888909345099</v>
      </c>
      <c r="D70" s="251">
        <v>50012.882678163071</v>
      </c>
      <c r="E70" s="251">
        <v>2212.4699999999998</v>
      </c>
      <c r="F70" s="252"/>
      <c r="G70" s="253">
        <v>17.670195551871998</v>
      </c>
      <c r="H70" s="253">
        <v>17.224197999699999</v>
      </c>
      <c r="I70" s="253">
        <v>17.689976681390998</v>
      </c>
      <c r="J70" s="253">
        <v>18.138559649272999</v>
      </c>
      <c r="K70" s="253">
        <v>17.519842210326001</v>
      </c>
      <c r="L70" s="253">
        <v>18.034797118193001</v>
      </c>
      <c r="M70" s="253">
        <v>17.604183609128</v>
      </c>
      <c r="N70" s="253">
        <v>18.008760014673999</v>
      </c>
      <c r="O70" s="254">
        <v>17.225759429105</v>
      </c>
      <c r="P70" s="254">
        <v>16.063765310318001</v>
      </c>
      <c r="Q70" s="254">
        <v>16.451017931782999</v>
      </c>
      <c r="R70" s="254">
        <v>16.670700923234001</v>
      </c>
      <c r="S70" s="255">
        <v>16.251365600907999</v>
      </c>
      <c r="T70" s="255">
        <v>16.315606644273</v>
      </c>
      <c r="U70" s="256">
        <v>16.298965875981001</v>
      </c>
      <c r="V70" s="256">
        <v>15.977304124211001</v>
      </c>
      <c r="W70" s="254">
        <v>15.819824595274</v>
      </c>
      <c r="X70" s="254">
        <v>16.161253392681001</v>
      </c>
      <c r="Y70" s="254">
        <v>16.57702901108</v>
      </c>
      <c r="Z70" s="254">
        <v>16.337953945294</v>
      </c>
      <c r="AA70" s="257">
        <v>14.585070273723</v>
      </c>
      <c r="AB70" s="258">
        <v>14.812108508101</v>
      </c>
      <c r="AC70" s="258">
        <v>15.057663934740001</v>
      </c>
      <c r="AD70" s="259">
        <v>14.708013966189</v>
      </c>
      <c r="AE70" s="260">
        <v>14.870140579974001</v>
      </c>
      <c r="AF70" s="254"/>
      <c r="AG70" s="254"/>
      <c r="AH70" s="254"/>
      <c r="AI70" s="254"/>
      <c r="AJ70" s="254"/>
      <c r="AK70" s="254"/>
      <c r="AL70" s="254"/>
      <c r="AM70" s="254"/>
      <c r="AN70" s="254"/>
      <c r="AO70" s="254"/>
      <c r="AP70" s="254"/>
      <c r="AQ70" s="254"/>
      <c r="AR70" s="254"/>
      <c r="AS70" s="254"/>
      <c r="AT70" s="254"/>
      <c r="AU70" s="254"/>
      <c r="AV70" s="254"/>
      <c r="AW70" s="254"/>
      <c r="AX70" s="254"/>
      <c r="AY70" s="254"/>
      <c r="AZ70" s="254"/>
      <c r="BA70" s="254"/>
      <c r="BB70" s="254"/>
      <c r="BC70" s="254"/>
      <c r="BD70" s="254"/>
      <c r="BE70" s="254"/>
      <c r="BF70" s="254"/>
      <c r="BG70" s="254"/>
      <c r="BH70" s="254"/>
      <c r="BI70" s="254"/>
      <c r="BJ70" s="254"/>
      <c r="BK70" s="254"/>
      <c r="BL70" s="254"/>
      <c r="BM70" s="254"/>
      <c r="BN70" s="254"/>
      <c r="BO70" s="254"/>
      <c r="BP70" s="254"/>
      <c r="BQ70" s="254"/>
      <c r="BR70" s="254"/>
      <c r="BS70" s="254"/>
      <c r="BT70" s="254"/>
      <c r="BU70" s="254"/>
      <c r="BV70" s="254"/>
      <c r="BW70" s="254"/>
      <c r="BX70" s="254"/>
      <c r="BY70" s="254"/>
      <c r="BZ70" s="254"/>
      <c r="CA70" s="254"/>
      <c r="CB70" s="254"/>
      <c r="CC70" s="254"/>
      <c r="CD70" s="254"/>
      <c r="CE70" s="254"/>
      <c r="CF70" s="254"/>
      <c r="CG70" s="254"/>
      <c r="CH70" s="254"/>
      <c r="CI70" s="254"/>
      <c r="CJ70" s="254"/>
      <c r="CK70" s="254"/>
      <c r="CL70" s="254"/>
      <c r="CM70" s="254"/>
      <c r="CN70" s="254"/>
      <c r="CO70" s="254"/>
      <c r="CP70" s="254"/>
      <c r="CQ70" s="254"/>
      <c r="CR70" s="254"/>
      <c r="CS70" s="254"/>
      <c r="CT70" s="254"/>
      <c r="CU70" s="254"/>
      <c r="CV70" s="254"/>
      <c r="CW70" s="254"/>
      <c r="CX70" s="254"/>
      <c r="CY70" s="254"/>
      <c r="CZ70" s="254"/>
      <c r="DA70" s="254"/>
      <c r="DB70" s="254"/>
      <c r="DH70" s="7"/>
      <c r="DI70" s="7"/>
      <c r="DJ70" s="7"/>
      <c r="DK70" s="7"/>
      <c r="DL70" s="7"/>
      <c r="DM70" s="7"/>
      <c r="DN70" s="7"/>
      <c r="DO70" s="7"/>
      <c r="DP70" s="7"/>
      <c r="DQ70" s="7"/>
      <c r="DR70" s="7"/>
      <c r="DS70" s="7"/>
      <c r="DT70" s="7"/>
      <c r="DU70" s="7"/>
    </row>
    <row r="71" spans="1:125" x14ac:dyDescent="0.25">
      <c r="A71" s="269" t="s">
        <v>82</v>
      </c>
      <c r="B71" s="249">
        <v>524877</v>
      </c>
      <c r="C71" s="250">
        <v>0.20183697847988</v>
      </c>
      <c r="D71" s="251">
        <v>7407.0715554991766</v>
      </c>
      <c r="E71" s="251"/>
      <c r="F71" s="252"/>
      <c r="G71" s="253">
        <v>0.64399811090980996</v>
      </c>
      <c r="H71" s="253">
        <v>0.73206614826108996</v>
      </c>
      <c r="I71" s="253">
        <v>0.79912230335177004</v>
      </c>
      <c r="J71" s="253">
        <v>0.78932893933152004</v>
      </c>
      <c r="K71" s="253">
        <v>0.83287371313586001</v>
      </c>
      <c r="L71" s="253">
        <v>1.2795996291556</v>
      </c>
      <c r="M71" s="253">
        <v>1.3740471115466</v>
      </c>
      <c r="N71" s="253">
        <v>1.5397288316040001</v>
      </c>
      <c r="O71" s="254">
        <v>1.4752627458876999</v>
      </c>
      <c r="P71" s="254">
        <v>1.4248670350482</v>
      </c>
      <c r="Q71" s="254">
        <v>1.4925398661856</v>
      </c>
      <c r="R71" s="254">
        <v>1.7156950969811999</v>
      </c>
      <c r="S71" s="255">
        <v>1.4552763487252001</v>
      </c>
      <c r="T71" s="255">
        <v>1.4065272740098</v>
      </c>
      <c r="U71" s="256">
        <v>1.4704089429225999</v>
      </c>
      <c r="V71" s="256">
        <v>1.4839761884721001</v>
      </c>
      <c r="W71" s="254">
        <v>1.5391222267714</v>
      </c>
      <c r="X71" s="254">
        <v>1.6253321827933001</v>
      </c>
      <c r="Y71" s="254">
        <v>1.4386671209308</v>
      </c>
      <c r="Z71" s="254">
        <v>1.4952347411092</v>
      </c>
      <c r="AA71" s="257">
        <v>1.1074088819086001</v>
      </c>
      <c r="AB71" s="258">
        <v>1.1288030699117999</v>
      </c>
      <c r="AC71" s="258">
        <v>1.1685944686879</v>
      </c>
      <c r="AD71" s="259">
        <v>1.1068301370218001</v>
      </c>
      <c r="AE71" s="260">
        <v>1.1365009090381</v>
      </c>
      <c r="AF71" s="254"/>
      <c r="AG71" s="254"/>
      <c r="AH71" s="254"/>
      <c r="AI71" s="254"/>
      <c r="AJ71" s="254"/>
      <c r="AK71" s="254"/>
      <c r="AL71" s="254"/>
      <c r="AM71" s="254"/>
      <c r="AN71" s="254"/>
      <c r="AO71" s="254"/>
      <c r="AP71" s="254"/>
      <c r="AQ71" s="254"/>
      <c r="AR71" s="254"/>
      <c r="AS71" s="254"/>
      <c r="AT71" s="254"/>
      <c r="AU71" s="254"/>
      <c r="AV71" s="254"/>
      <c r="AW71" s="254"/>
      <c r="AX71" s="254"/>
      <c r="AY71" s="254"/>
      <c r="AZ71" s="254"/>
      <c r="BA71" s="254"/>
      <c r="BB71" s="254"/>
      <c r="BC71" s="254"/>
      <c r="BD71" s="254"/>
      <c r="BE71" s="254"/>
      <c r="BF71" s="254"/>
      <c r="BG71" s="254"/>
      <c r="BH71" s="254"/>
      <c r="BI71" s="254"/>
      <c r="BJ71" s="254"/>
      <c r="BK71" s="254"/>
      <c r="BL71" s="254"/>
      <c r="BM71" s="254"/>
      <c r="BN71" s="254"/>
      <c r="BO71" s="254"/>
      <c r="BP71" s="254"/>
      <c r="BQ71" s="254"/>
      <c r="BR71" s="254"/>
      <c r="BS71" s="254"/>
      <c r="BT71" s="254"/>
      <c r="BU71" s="254"/>
      <c r="BV71" s="254"/>
      <c r="BW71" s="254"/>
      <c r="BX71" s="254"/>
      <c r="BY71" s="254"/>
      <c r="BZ71" s="254"/>
      <c r="CA71" s="254"/>
      <c r="CB71" s="254"/>
      <c r="CC71" s="254"/>
      <c r="CD71" s="254"/>
      <c r="CE71" s="254"/>
      <c r="CF71" s="254"/>
      <c r="CG71" s="254"/>
      <c r="CH71" s="254"/>
      <c r="CI71" s="254"/>
      <c r="CJ71" s="254"/>
      <c r="CK71" s="254"/>
      <c r="CL71" s="254"/>
      <c r="CM71" s="254"/>
      <c r="CN71" s="254"/>
      <c r="CO71" s="254"/>
      <c r="CP71" s="254"/>
      <c r="CQ71" s="254"/>
      <c r="CR71" s="254"/>
      <c r="CS71" s="254"/>
      <c r="CT71" s="254"/>
      <c r="CU71" s="254"/>
      <c r="CV71" s="254"/>
      <c r="CW71" s="254"/>
      <c r="CX71" s="254"/>
      <c r="CY71" s="254"/>
      <c r="CZ71" s="254"/>
      <c r="DA71" s="254"/>
      <c r="DB71" s="254"/>
      <c r="DH71" s="7"/>
      <c r="DI71" s="7"/>
      <c r="DJ71" s="7"/>
      <c r="DK71" s="7"/>
      <c r="DL71" s="7"/>
      <c r="DM71" s="7"/>
      <c r="DN71" s="7"/>
      <c r="DO71" s="7"/>
      <c r="DP71" s="7"/>
      <c r="DQ71" s="7"/>
      <c r="DR71" s="7"/>
      <c r="DS71" s="7"/>
      <c r="DT71" s="7"/>
      <c r="DU71" s="7"/>
    </row>
    <row r="72" spans="1:125" x14ac:dyDescent="0.25">
      <c r="A72" s="269" t="s">
        <v>57</v>
      </c>
      <c r="B72" s="249">
        <v>5330690</v>
      </c>
      <c r="C72" s="250">
        <v>6.0338655141363703E-2</v>
      </c>
      <c r="D72" s="251">
        <v>993.23830652970037</v>
      </c>
      <c r="E72" s="251"/>
      <c r="F72" s="252"/>
      <c r="G72" s="253">
        <v>6.8284498661191004E-2</v>
      </c>
      <c r="H72" s="253">
        <v>7.1297185113425005E-2</v>
      </c>
      <c r="I72" s="253">
        <v>7.1452832102449002E-2</v>
      </c>
      <c r="J72" s="253">
        <v>6.6394942417890998E-2</v>
      </c>
      <c r="K72" s="253">
        <v>6.3207253170786001E-2</v>
      </c>
      <c r="L72" s="253">
        <v>6.1197649113747997E-2</v>
      </c>
      <c r="M72" s="253">
        <v>6.3734488789650004E-2</v>
      </c>
      <c r="N72" s="253">
        <v>6.2730435468758006E-2</v>
      </c>
      <c r="O72" s="254">
        <v>4.6147422950776E-2</v>
      </c>
      <c r="P72" s="254">
        <v>4.4408669040470999E-2</v>
      </c>
      <c r="Q72" s="254">
        <v>4.4944752904325001E-2</v>
      </c>
      <c r="R72" s="254">
        <v>4.8590671104133003E-2</v>
      </c>
      <c r="S72" s="255">
        <v>4.9230226650154002E-2</v>
      </c>
      <c r="T72" s="255">
        <v>3.3075933672816998E-2</v>
      </c>
      <c r="U72" s="256">
        <v>3.5801874292376003E-2</v>
      </c>
      <c r="V72" s="256">
        <v>5.1340551017327998E-2</v>
      </c>
      <c r="W72" s="254">
        <v>5.4743175952544E-2</v>
      </c>
      <c r="X72" s="254">
        <v>5.6809172660943E-2</v>
      </c>
      <c r="Y72" s="254">
        <v>6.1945043314562999E-2</v>
      </c>
      <c r="Z72" s="254">
        <v>6.2659020215695999E-2</v>
      </c>
      <c r="AA72" s="257">
        <v>6.4710166228173993E-2</v>
      </c>
      <c r="AB72" s="258">
        <v>6.4236527437491003E-2</v>
      </c>
      <c r="AC72" s="258">
        <v>6.2831787680144996E-2</v>
      </c>
      <c r="AD72" s="259">
        <v>6.3363849328013006E-2</v>
      </c>
      <c r="AE72" s="260">
        <v>6.2867048252278998E-2</v>
      </c>
      <c r="AF72" s="254"/>
      <c r="AG72" s="254"/>
      <c r="AH72" s="254"/>
      <c r="AI72" s="254"/>
      <c r="AJ72" s="254"/>
      <c r="AK72" s="254"/>
      <c r="AL72" s="254"/>
      <c r="AM72" s="254"/>
      <c r="AN72" s="254"/>
      <c r="AO72" s="254"/>
      <c r="AP72" s="254"/>
      <c r="AQ72" s="254"/>
      <c r="AR72" s="254"/>
      <c r="AS72" s="254"/>
      <c r="AT72" s="254"/>
      <c r="AU72" s="254"/>
      <c r="AV72" s="254"/>
      <c r="AW72" s="254"/>
      <c r="AX72" s="254"/>
      <c r="AY72" s="254"/>
      <c r="AZ72" s="254"/>
      <c r="BA72" s="254"/>
      <c r="BB72" s="254"/>
      <c r="BC72" s="254"/>
      <c r="BD72" s="254"/>
      <c r="BE72" s="254"/>
      <c r="BF72" s="254"/>
      <c r="BG72" s="254"/>
      <c r="BH72" s="254"/>
      <c r="BI72" s="254"/>
      <c r="BJ72" s="254"/>
      <c r="BK72" s="254"/>
      <c r="BL72" s="254"/>
      <c r="BM72" s="254"/>
      <c r="BN72" s="254"/>
      <c r="BO72" s="254"/>
      <c r="BP72" s="254"/>
      <c r="BQ72" s="254"/>
      <c r="BR72" s="254"/>
      <c r="BS72" s="254"/>
      <c r="BT72" s="254"/>
      <c r="BU72" s="254"/>
      <c r="BV72" s="254"/>
      <c r="BW72" s="254"/>
      <c r="BX72" s="254"/>
      <c r="BY72" s="254"/>
      <c r="BZ72" s="254"/>
      <c r="CA72" s="254"/>
      <c r="CB72" s="254"/>
      <c r="CC72" s="254"/>
      <c r="CD72" s="254"/>
      <c r="CE72" s="254"/>
      <c r="CF72" s="254"/>
      <c r="CG72" s="254"/>
      <c r="CH72" s="254"/>
      <c r="CI72" s="254"/>
      <c r="CJ72" s="254"/>
      <c r="CK72" s="254"/>
      <c r="CL72" s="254"/>
      <c r="CM72" s="254"/>
      <c r="CN72" s="254"/>
      <c r="CO72" s="254"/>
      <c r="CP72" s="254"/>
      <c r="CQ72" s="254"/>
      <c r="CR72" s="254"/>
      <c r="CS72" s="254"/>
      <c r="CT72" s="254"/>
      <c r="CU72" s="254"/>
      <c r="CV72" s="254"/>
      <c r="CW72" s="254"/>
      <c r="CX72" s="254"/>
      <c r="CY72" s="254"/>
      <c r="CZ72" s="254"/>
      <c r="DA72" s="254"/>
      <c r="DB72" s="254"/>
      <c r="DH72" s="7"/>
      <c r="DI72" s="7"/>
      <c r="DJ72" s="7"/>
      <c r="DK72" s="7"/>
      <c r="DL72" s="7"/>
      <c r="DM72" s="7"/>
      <c r="DN72" s="7"/>
      <c r="DO72" s="7"/>
      <c r="DP72" s="7"/>
      <c r="DQ72" s="7"/>
      <c r="DR72" s="7"/>
      <c r="DS72" s="7"/>
      <c r="DT72" s="7"/>
      <c r="DU72" s="7"/>
    </row>
    <row r="73" spans="1:125" x14ac:dyDescent="0.25">
      <c r="A73" s="269" t="s">
        <v>49</v>
      </c>
      <c r="B73" s="249">
        <v>20299123</v>
      </c>
      <c r="C73" s="250">
        <v>2.7087598408415701E-2</v>
      </c>
      <c r="D73" s="251">
        <v>2328.5588632406925</v>
      </c>
      <c r="E73" s="251"/>
      <c r="F73" s="252"/>
      <c r="G73" s="253">
        <v>2.8821930142666999E-2</v>
      </c>
      <c r="H73" s="253">
        <v>2.8069179780560002E-2</v>
      </c>
      <c r="I73" s="253">
        <v>2.9268233586884001E-2</v>
      </c>
      <c r="J73" s="253">
        <v>4.2475982213483997E-2</v>
      </c>
      <c r="K73" s="253">
        <v>4.6909551422762E-2</v>
      </c>
      <c r="L73" s="253">
        <v>4.7773176495219997E-2</v>
      </c>
      <c r="M73" s="253">
        <v>4.7737934916201999E-2</v>
      </c>
      <c r="N73" s="253">
        <v>5.2710690843042002E-2</v>
      </c>
      <c r="O73" s="254">
        <v>4.3537740793551001E-2</v>
      </c>
      <c r="P73" s="254">
        <v>4.3263077810404997E-2</v>
      </c>
      <c r="Q73" s="254">
        <v>4.4130307274537997E-2</v>
      </c>
      <c r="R73" s="254">
        <v>5.5626246588625999E-2</v>
      </c>
      <c r="S73" s="255">
        <v>9.5163185238077999E-2</v>
      </c>
      <c r="T73" s="255">
        <v>0.10014811796174</v>
      </c>
      <c r="U73" s="256">
        <v>0.10347777544948</v>
      </c>
      <c r="V73" s="256">
        <v>0.1151642758587</v>
      </c>
      <c r="W73" s="254">
        <v>0.11698665372175</v>
      </c>
      <c r="X73" s="254">
        <v>0.14835084896761</v>
      </c>
      <c r="Y73" s="254">
        <v>0.15722190267302</v>
      </c>
      <c r="Z73" s="254">
        <v>0.14951707504035999</v>
      </c>
      <c r="AA73" s="257">
        <v>0.14819009411817999</v>
      </c>
      <c r="AB73" s="258">
        <v>0.16289521229633999</v>
      </c>
      <c r="AC73" s="258">
        <v>0.16603973138024</v>
      </c>
      <c r="AD73" s="259">
        <v>0.16384037001693</v>
      </c>
      <c r="AE73" s="260">
        <v>0.15841260228022999</v>
      </c>
      <c r="AF73" s="254"/>
      <c r="AG73" s="254"/>
      <c r="AH73" s="254"/>
      <c r="AI73" s="254"/>
      <c r="AJ73" s="254"/>
      <c r="AK73" s="254"/>
      <c r="AL73" s="254"/>
      <c r="AM73" s="254"/>
      <c r="AN73" s="254"/>
      <c r="AO73" s="254"/>
      <c r="AP73" s="254"/>
      <c r="AQ73" s="254"/>
      <c r="AR73" s="254"/>
      <c r="AS73" s="254"/>
      <c r="AT73" s="254"/>
      <c r="AU73" s="254"/>
      <c r="AV73" s="254"/>
      <c r="AW73" s="254"/>
      <c r="AX73" s="254"/>
      <c r="AY73" s="254"/>
      <c r="AZ73" s="254"/>
      <c r="BA73" s="254"/>
      <c r="BB73" s="254"/>
      <c r="BC73" s="254"/>
      <c r="BD73" s="254"/>
      <c r="BE73" s="254"/>
      <c r="BF73" s="254"/>
      <c r="BG73" s="254"/>
      <c r="BH73" s="254"/>
      <c r="BI73" s="254"/>
      <c r="BJ73" s="254"/>
      <c r="BK73" s="254"/>
      <c r="BL73" s="254"/>
      <c r="BM73" s="254"/>
      <c r="BN73" s="254"/>
      <c r="BO73" s="254"/>
      <c r="BP73" s="254"/>
      <c r="BQ73" s="254"/>
      <c r="BR73" s="254"/>
      <c r="BS73" s="254"/>
      <c r="BT73" s="254"/>
      <c r="BU73" s="254"/>
      <c r="BV73" s="254"/>
      <c r="BW73" s="254"/>
      <c r="BX73" s="254"/>
      <c r="BY73" s="254"/>
      <c r="BZ73" s="254"/>
      <c r="CA73" s="254"/>
      <c r="CB73" s="254"/>
      <c r="CC73" s="254"/>
      <c r="CD73" s="254"/>
      <c r="CE73" s="254"/>
      <c r="CF73" s="254"/>
      <c r="CG73" s="254"/>
      <c r="CH73" s="254"/>
      <c r="CI73" s="254"/>
      <c r="CJ73" s="254"/>
      <c r="CK73" s="254"/>
      <c r="CL73" s="254"/>
      <c r="CM73" s="254"/>
      <c r="CN73" s="254"/>
      <c r="CO73" s="254"/>
      <c r="CP73" s="254"/>
      <c r="CQ73" s="254"/>
      <c r="CR73" s="254"/>
      <c r="CS73" s="254"/>
      <c r="CT73" s="254"/>
      <c r="CU73" s="254"/>
      <c r="CV73" s="254"/>
      <c r="CW73" s="254"/>
      <c r="CX73" s="254"/>
      <c r="CY73" s="254"/>
      <c r="CZ73" s="254"/>
      <c r="DA73" s="254"/>
      <c r="DB73" s="254"/>
      <c r="DH73" s="7"/>
      <c r="DI73" s="7"/>
      <c r="DJ73" s="7"/>
      <c r="DK73" s="7"/>
      <c r="DL73" s="7"/>
      <c r="DM73" s="7"/>
      <c r="DN73" s="7"/>
      <c r="DO73" s="7"/>
      <c r="DP73" s="7"/>
      <c r="DQ73" s="7"/>
      <c r="DR73" s="7"/>
      <c r="DS73" s="7"/>
      <c r="DT73" s="7"/>
      <c r="DU73" s="7"/>
    </row>
    <row r="74" spans="1:125" x14ac:dyDescent="0.25">
      <c r="A74" s="269" t="s">
        <v>140</v>
      </c>
      <c r="B74" s="249">
        <v>19764771</v>
      </c>
      <c r="C74" s="250">
        <v>2.9914339517141597</v>
      </c>
      <c r="D74" s="251">
        <v>24114.423226231833</v>
      </c>
      <c r="E74" s="267">
        <v>0.3</v>
      </c>
      <c r="F74" s="252"/>
      <c r="G74" s="262">
        <v>3.5286401426851999</v>
      </c>
      <c r="H74" s="262">
        <v>3.3449620304895999</v>
      </c>
      <c r="I74" s="262">
        <v>3.3409975126261</v>
      </c>
      <c r="J74" s="262">
        <v>3.4257736556444001</v>
      </c>
      <c r="K74" s="262">
        <v>3.6622634653149002</v>
      </c>
      <c r="L74" s="262">
        <v>3.6627750835813999</v>
      </c>
      <c r="M74" s="262">
        <v>3.6985952926805998</v>
      </c>
      <c r="N74" s="262">
        <v>4.1082528749331004</v>
      </c>
      <c r="O74" s="263">
        <v>4.2806638165477002</v>
      </c>
      <c r="P74" s="263">
        <v>4.0539656111314999</v>
      </c>
      <c r="Q74" s="254">
        <v>4.2559470922916001</v>
      </c>
      <c r="R74" s="254">
        <v>4.6098930749217004</v>
      </c>
      <c r="S74" s="255">
        <v>4.6995927338854004</v>
      </c>
      <c r="T74" s="255">
        <v>4.8909635630350996</v>
      </c>
      <c r="U74" s="256">
        <v>4.4683502374142003</v>
      </c>
      <c r="V74" s="256">
        <v>4.7503913532641002</v>
      </c>
      <c r="W74" s="254">
        <v>4.9618258768357002</v>
      </c>
      <c r="X74" s="254">
        <v>4.9711448327141996</v>
      </c>
      <c r="Y74" s="254">
        <v>4.9358905515052998</v>
      </c>
      <c r="Z74" s="254">
        <v>5.1943839034836996</v>
      </c>
      <c r="AA74" s="257">
        <v>4.7373222547160001</v>
      </c>
      <c r="AB74" s="258">
        <v>4.7894883023024004</v>
      </c>
      <c r="AC74" s="258">
        <v>4.8269408919741004</v>
      </c>
      <c r="AD74" s="259">
        <v>4.0833247237194996</v>
      </c>
      <c r="AE74" s="260">
        <v>4.1000250254081996</v>
      </c>
      <c r="AF74" s="254"/>
      <c r="AG74" s="254"/>
      <c r="AH74" s="254"/>
      <c r="AI74" s="254"/>
      <c r="AJ74" s="254"/>
      <c r="AK74" s="254"/>
      <c r="AL74" s="254"/>
      <c r="AM74" s="254"/>
      <c r="AN74" s="254"/>
      <c r="AO74" s="254"/>
      <c r="AP74" s="254"/>
      <c r="AQ74" s="254"/>
      <c r="AR74" s="254"/>
      <c r="AS74" s="254"/>
      <c r="AT74" s="254"/>
      <c r="AU74" s="254"/>
      <c r="AV74" s="254"/>
      <c r="AW74" s="254"/>
      <c r="AX74" s="254"/>
      <c r="AY74" s="254"/>
      <c r="AZ74" s="254"/>
      <c r="BA74" s="254"/>
      <c r="BB74" s="254"/>
      <c r="BC74" s="254"/>
      <c r="BD74" s="254"/>
      <c r="BE74" s="254"/>
      <c r="BF74" s="254"/>
      <c r="BG74" s="254"/>
      <c r="BH74" s="254"/>
      <c r="BI74" s="254"/>
      <c r="BJ74" s="254"/>
      <c r="BK74" s="254"/>
      <c r="BL74" s="254"/>
      <c r="BM74" s="254"/>
      <c r="BN74" s="254"/>
      <c r="BO74" s="254"/>
      <c r="BP74" s="254"/>
      <c r="BQ74" s="254"/>
      <c r="BR74" s="254"/>
      <c r="BS74" s="254"/>
      <c r="BT74" s="254"/>
      <c r="BU74" s="254"/>
      <c r="BV74" s="254"/>
      <c r="BW74" s="254"/>
      <c r="BX74" s="254"/>
      <c r="BY74" s="254"/>
      <c r="BZ74" s="254"/>
      <c r="CA74" s="254"/>
      <c r="CB74" s="254"/>
      <c r="CC74" s="254"/>
      <c r="CD74" s="254"/>
      <c r="CE74" s="254"/>
      <c r="CF74" s="254"/>
      <c r="CG74" s="254"/>
      <c r="CH74" s="254"/>
      <c r="CI74" s="254"/>
      <c r="CJ74" s="254"/>
      <c r="CK74" s="254"/>
      <c r="CL74" s="254"/>
      <c r="CM74" s="254"/>
      <c r="CN74" s="254"/>
      <c r="CO74" s="254"/>
      <c r="CP74" s="254"/>
      <c r="CQ74" s="254"/>
      <c r="CR74" s="254"/>
      <c r="CS74" s="254"/>
      <c r="CT74" s="254"/>
      <c r="CU74" s="254"/>
      <c r="CV74" s="254"/>
      <c r="CW74" s="254"/>
      <c r="CX74" s="254"/>
      <c r="CY74" s="254"/>
      <c r="CZ74" s="254"/>
      <c r="DA74" s="254"/>
      <c r="DB74" s="254"/>
      <c r="DH74" s="7"/>
      <c r="DI74" s="7"/>
      <c r="DJ74" s="7"/>
      <c r="DK74" s="7"/>
      <c r="DL74" s="7"/>
      <c r="DM74" s="7"/>
      <c r="DN74" s="7"/>
      <c r="DO74" s="7"/>
      <c r="DP74" s="7"/>
      <c r="DQ74" s="7"/>
      <c r="DR74" s="7"/>
      <c r="DS74" s="7"/>
      <c r="DT74" s="7"/>
      <c r="DU74" s="7"/>
    </row>
    <row r="75" spans="1:125" x14ac:dyDescent="0.25">
      <c r="A75" s="269" t="s">
        <v>134</v>
      </c>
      <c r="B75" s="249">
        <v>1408975000</v>
      </c>
      <c r="C75" s="250">
        <v>2.4873780740998499</v>
      </c>
      <c r="D75" s="251">
        <v>16080.583750581241</v>
      </c>
      <c r="E75" s="251">
        <v>28.44</v>
      </c>
      <c r="F75" s="252"/>
      <c r="G75" s="253">
        <v>2.8427971382158002</v>
      </c>
      <c r="H75" s="253">
        <v>2.9630020685026999</v>
      </c>
      <c r="I75" s="253">
        <v>3.1825918905853001</v>
      </c>
      <c r="J75" s="253">
        <v>3.6538023614243</v>
      </c>
      <c r="K75" s="253">
        <v>4.1828159928337998</v>
      </c>
      <c r="L75" s="253">
        <v>4.7182134067204</v>
      </c>
      <c r="M75" s="253">
        <v>5.2082621210701001</v>
      </c>
      <c r="N75" s="253">
        <v>5.6268725567919997</v>
      </c>
      <c r="O75" s="254">
        <v>5.7662216773781001</v>
      </c>
      <c r="P75" s="254">
        <v>6.1529091132340001</v>
      </c>
      <c r="Q75" s="254">
        <v>6.6967737767011997</v>
      </c>
      <c r="R75" s="254">
        <v>7.2803610776104</v>
      </c>
      <c r="S75" s="255">
        <v>7.4685434654579996</v>
      </c>
      <c r="T75" s="255">
        <v>7.7816805172701997</v>
      </c>
      <c r="U75" s="256">
        <v>7.8275131074058999</v>
      </c>
      <c r="V75" s="256">
        <v>7.6948215967618996</v>
      </c>
      <c r="W75" s="254">
        <v>7.6763276390669004</v>
      </c>
      <c r="X75" s="254">
        <v>7.8036628411016</v>
      </c>
      <c r="Y75" s="254">
        <v>8.1463869521111008</v>
      </c>
      <c r="Z75" s="254">
        <v>8.3186917125016002</v>
      </c>
      <c r="AA75" s="257">
        <v>8.3985420649164997</v>
      </c>
      <c r="AB75" s="258">
        <v>8.7868675206951998</v>
      </c>
      <c r="AC75" s="258">
        <v>8.7430138919547993</v>
      </c>
      <c r="AD75" s="259">
        <v>9.0760854568121001</v>
      </c>
      <c r="AE75" s="260">
        <v>9.1334541826154005</v>
      </c>
      <c r="AF75" s="254"/>
      <c r="AG75" s="254"/>
      <c r="AH75" s="254"/>
      <c r="AI75" s="254"/>
      <c r="AJ75" s="254"/>
      <c r="AK75" s="254"/>
      <c r="AL75" s="254"/>
      <c r="AM75" s="254"/>
      <c r="AN75" s="254"/>
      <c r="AO75" s="254"/>
      <c r="AP75" s="254"/>
      <c r="AQ75" s="254"/>
      <c r="AR75" s="254"/>
      <c r="AS75" s="254"/>
      <c r="AT75" s="254"/>
      <c r="AU75" s="254"/>
      <c r="AV75" s="254"/>
      <c r="AW75" s="254"/>
      <c r="AX75" s="254"/>
      <c r="AY75" s="254"/>
      <c r="AZ75" s="254"/>
      <c r="BA75" s="254"/>
      <c r="BB75" s="254"/>
      <c r="BC75" s="254"/>
      <c r="BD75" s="254"/>
      <c r="BE75" s="254"/>
      <c r="BF75" s="254"/>
      <c r="BG75" s="254"/>
      <c r="BH75" s="254"/>
      <c r="BI75" s="254"/>
      <c r="BJ75" s="254"/>
      <c r="BK75" s="254"/>
      <c r="BL75" s="254"/>
      <c r="BM75" s="254"/>
      <c r="BN75" s="254"/>
      <c r="BO75" s="254"/>
      <c r="BP75" s="254"/>
      <c r="BQ75" s="254"/>
      <c r="BR75" s="254"/>
      <c r="BS75" s="254"/>
      <c r="BT75" s="254"/>
      <c r="BU75" s="254"/>
      <c r="BV75" s="254"/>
      <c r="BW75" s="254"/>
      <c r="BX75" s="254"/>
      <c r="BY75" s="254"/>
      <c r="BZ75" s="254"/>
      <c r="CA75" s="254"/>
      <c r="CB75" s="254"/>
      <c r="CC75" s="254"/>
      <c r="CD75" s="254"/>
      <c r="CE75" s="254"/>
      <c r="CF75" s="254"/>
      <c r="CG75" s="254"/>
      <c r="CH75" s="254"/>
      <c r="CI75" s="254"/>
      <c r="CJ75" s="254"/>
      <c r="CK75" s="254"/>
      <c r="CL75" s="254"/>
      <c r="CM75" s="254"/>
      <c r="CN75" s="254"/>
      <c r="CO75" s="254"/>
      <c r="CP75" s="254"/>
      <c r="CQ75" s="254"/>
      <c r="CR75" s="254"/>
      <c r="CS75" s="254"/>
      <c r="CT75" s="254"/>
      <c r="CU75" s="254"/>
      <c r="CV75" s="254"/>
      <c r="CW75" s="254"/>
      <c r="CX75" s="254"/>
      <c r="CY75" s="254"/>
      <c r="CZ75" s="254"/>
      <c r="DA75" s="254"/>
      <c r="DB75" s="254"/>
      <c r="DH75" s="7"/>
      <c r="DI75" s="7"/>
      <c r="DJ75" s="7"/>
      <c r="DK75" s="7"/>
      <c r="DL75" s="7"/>
      <c r="DM75" s="7"/>
      <c r="DN75" s="7"/>
      <c r="DO75" s="7"/>
      <c r="DP75" s="7"/>
      <c r="DQ75" s="7"/>
      <c r="DR75" s="7"/>
      <c r="DS75" s="7"/>
      <c r="DT75" s="7"/>
      <c r="DU75" s="7"/>
    </row>
    <row r="76" spans="1:125" x14ac:dyDescent="0.25">
      <c r="A76" s="269" t="s">
        <v>122</v>
      </c>
      <c r="B76" s="249">
        <v>52886363</v>
      </c>
      <c r="C76" s="250">
        <v>1.6540495134874402</v>
      </c>
      <c r="D76" s="251">
        <v>15060.637915546737</v>
      </c>
      <c r="E76" s="267">
        <v>0.8</v>
      </c>
      <c r="F76" s="252"/>
      <c r="G76" s="262">
        <v>1.5695585890477</v>
      </c>
      <c r="H76" s="262">
        <v>1.5378177526504</v>
      </c>
      <c r="I76" s="262">
        <v>1.4573655011390001</v>
      </c>
      <c r="J76" s="262">
        <v>1.4246281010685</v>
      </c>
      <c r="K76" s="262">
        <v>1.4065722707671</v>
      </c>
      <c r="L76" s="262">
        <v>1.42976603068</v>
      </c>
      <c r="M76" s="262">
        <v>1.3470707274324001</v>
      </c>
      <c r="N76" s="262">
        <v>1.3801813054126</v>
      </c>
      <c r="O76" s="263">
        <v>1.3629302745801</v>
      </c>
      <c r="P76" s="263">
        <v>1.4382867388950999</v>
      </c>
      <c r="Q76" s="254">
        <v>1.4841879171828001</v>
      </c>
      <c r="R76" s="254">
        <v>1.5766782616763</v>
      </c>
      <c r="S76" s="255">
        <v>1.5699739168211</v>
      </c>
      <c r="T76" s="255">
        <v>1.7665734300397</v>
      </c>
      <c r="U76" s="256">
        <v>1.7768459845300999</v>
      </c>
      <c r="V76" s="256">
        <v>1.7876588009222001</v>
      </c>
      <c r="W76" s="254">
        <v>1.8188552147777</v>
      </c>
      <c r="X76" s="254">
        <v>1.6508396903399001</v>
      </c>
      <c r="Y76" s="254">
        <v>1.7264131267317999</v>
      </c>
      <c r="Z76" s="254">
        <v>1.7263993756197</v>
      </c>
      <c r="AA76" s="257">
        <v>1.6786526340646999</v>
      </c>
      <c r="AB76" s="258">
        <v>1.8223720642086001</v>
      </c>
      <c r="AC76" s="258">
        <v>1.7350362213754</v>
      </c>
      <c r="AD76" s="259">
        <v>1.8109263620658</v>
      </c>
      <c r="AE76" s="260">
        <v>1.8441947229994999</v>
      </c>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254"/>
      <c r="BC76" s="254"/>
      <c r="BD76" s="254"/>
      <c r="BE76" s="254"/>
      <c r="BF76" s="254"/>
      <c r="BG76" s="254"/>
      <c r="BH76" s="254"/>
      <c r="BI76" s="254"/>
      <c r="BJ76" s="254"/>
      <c r="BK76" s="254"/>
      <c r="BL76" s="254"/>
      <c r="BM76" s="254"/>
      <c r="BN76" s="254"/>
      <c r="BO76" s="254"/>
      <c r="BP76" s="254"/>
      <c r="BQ76" s="254"/>
      <c r="BR76" s="254"/>
      <c r="BS76" s="254"/>
      <c r="BT76" s="254"/>
      <c r="BU76" s="254"/>
      <c r="BV76" s="254"/>
      <c r="BW76" s="254"/>
      <c r="BX76" s="254"/>
      <c r="BY76" s="254"/>
      <c r="BZ76" s="254"/>
      <c r="CA76" s="254"/>
      <c r="CB76" s="254"/>
      <c r="CC76" s="254"/>
      <c r="CD76" s="254"/>
      <c r="CE76" s="254"/>
      <c r="CF76" s="254"/>
      <c r="CG76" s="254"/>
      <c r="CH76" s="254"/>
      <c r="CI76" s="254"/>
      <c r="CJ76" s="254"/>
      <c r="CK76" s="254"/>
      <c r="CL76" s="254"/>
      <c r="CM76" s="254"/>
      <c r="CN76" s="254"/>
      <c r="CO76" s="254"/>
      <c r="CP76" s="254"/>
      <c r="CQ76" s="254"/>
      <c r="CR76" s="254"/>
      <c r="CS76" s="254"/>
      <c r="CT76" s="254"/>
      <c r="CU76" s="254"/>
      <c r="CV76" s="254"/>
      <c r="CW76" s="254"/>
      <c r="CX76" s="254"/>
      <c r="CY76" s="254"/>
      <c r="CZ76" s="254"/>
      <c r="DA76" s="254"/>
      <c r="DB76" s="254"/>
      <c r="DH76" s="7"/>
      <c r="DI76" s="7"/>
      <c r="DJ76" s="7"/>
      <c r="DK76" s="7"/>
      <c r="DL76" s="7"/>
      <c r="DM76" s="7"/>
      <c r="DN76" s="7"/>
      <c r="DO76" s="7"/>
      <c r="DP76" s="7"/>
      <c r="DQ76" s="7"/>
      <c r="DR76" s="7"/>
      <c r="DS76" s="7"/>
      <c r="DT76" s="7"/>
      <c r="DU76" s="7"/>
    </row>
    <row r="77" spans="1:125" x14ac:dyDescent="0.25">
      <c r="A77" s="269" t="s">
        <v>66</v>
      </c>
      <c r="B77" s="249">
        <v>866628</v>
      </c>
      <c r="C77" s="250">
        <v>9.3477251449814197E-2</v>
      </c>
      <c r="D77" s="251">
        <v>3057.2028004209187</v>
      </c>
      <c r="E77" s="251"/>
      <c r="F77" s="252"/>
      <c r="G77" s="253">
        <v>0.16615857344047</v>
      </c>
      <c r="H77" s="253">
        <v>0.17460752950808001</v>
      </c>
      <c r="I77" s="253">
        <v>0.17623211989987</v>
      </c>
      <c r="J77" s="253">
        <v>0.22365362802474001</v>
      </c>
      <c r="K77" s="253">
        <v>0.23474010522697</v>
      </c>
      <c r="L77" s="253">
        <v>0.22182300738130001</v>
      </c>
      <c r="M77" s="253">
        <v>0.25808851112075998</v>
      </c>
      <c r="N77" s="253">
        <v>0.1668737238346</v>
      </c>
      <c r="O77" s="254">
        <v>0.16219056267133999</v>
      </c>
      <c r="P77" s="254">
        <v>0.19706819965618</v>
      </c>
      <c r="Q77" s="254">
        <v>0.22605404544204</v>
      </c>
      <c r="R77" s="254">
        <v>0.19929612706437</v>
      </c>
      <c r="S77" s="255">
        <v>0.20088552045260999</v>
      </c>
      <c r="T77" s="255">
        <v>0.23540462023952999</v>
      </c>
      <c r="U77" s="256">
        <v>0.20347247875480001</v>
      </c>
      <c r="V77" s="256">
        <v>0.22026580213242</v>
      </c>
      <c r="W77" s="254">
        <v>0.25183725084586001</v>
      </c>
      <c r="X77" s="254">
        <v>0.32024850532704002</v>
      </c>
      <c r="Y77" s="254">
        <v>0.24909509277608</v>
      </c>
      <c r="Z77" s="254">
        <v>0.26562382609851998</v>
      </c>
      <c r="AA77" s="257">
        <v>0.30900852579892002</v>
      </c>
      <c r="AB77" s="258">
        <v>0.44728794551751999</v>
      </c>
      <c r="AC77" s="258">
        <v>0.47386181698863</v>
      </c>
      <c r="AD77" s="259">
        <v>0.47334117142778998</v>
      </c>
      <c r="AE77" s="260">
        <v>0.47174097056772002</v>
      </c>
      <c r="AF77" s="254"/>
      <c r="AG77" s="254"/>
      <c r="AH77" s="254"/>
      <c r="AI77" s="254"/>
      <c r="AJ77" s="254"/>
      <c r="AK77" s="254"/>
      <c r="AL77" s="254"/>
      <c r="AM77" s="254"/>
      <c r="AN77" s="254"/>
      <c r="AO77" s="254"/>
      <c r="AP77" s="254"/>
      <c r="AQ77" s="254"/>
      <c r="AR77" s="254"/>
      <c r="AS77" s="254"/>
      <c r="AT77" s="254"/>
      <c r="AU77" s="254"/>
      <c r="AV77" s="254"/>
      <c r="AW77" s="254"/>
      <c r="AX77" s="254"/>
      <c r="AY77" s="254"/>
      <c r="AZ77" s="254"/>
      <c r="BA77" s="254"/>
      <c r="BB77" s="254"/>
      <c r="BC77" s="254"/>
      <c r="BD77" s="254"/>
      <c r="BE77" s="254"/>
      <c r="BF77" s="254"/>
      <c r="BG77" s="254"/>
      <c r="BH77" s="254"/>
      <c r="BI77" s="254"/>
      <c r="BJ77" s="254"/>
      <c r="BK77" s="254"/>
      <c r="BL77" s="254"/>
      <c r="BM77" s="254"/>
      <c r="BN77" s="254"/>
      <c r="BO77" s="254"/>
      <c r="BP77" s="254"/>
      <c r="BQ77" s="254"/>
      <c r="BR77" s="254"/>
      <c r="BS77" s="254"/>
      <c r="BT77" s="254"/>
      <c r="BU77" s="254"/>
      <c r="BV77" s="254"/>
      <c r="BW77" s="254"/>
      <c r="BX77" s="254"/>
      <c r="BY77" s="254"/>
      <c r="BZ77" s="254"/>
      <c r="CA77" s="254"/>
      <c r="CB77" s="254"/>
      <c r="CC77" s="254"/>
      <c r="CD77" s="254"/>
      <c r="CE77" s="254"/>
      <c r="CF77" s="254"/>
      <c r="CG77" s="254"/>
      <c r="CH77" s="254"/>
      <c r="CI77" s="254"/>
      <c r="CJ77" s="254"/>
      <c r="CK77" s="254"/>
      <c r="CL77" s="254"/>
      <c r="CM77" s="254"/>
      <c r="CN77" s="254"/>
      <c r="CO77" s="254"/>
      <c r="CP77" s="254"/>
      <c r="CQ77" s="254"/>
      <c r="CR77" s="254"/>
      <c r="CS77" s="254"/>
      <c r="CT77" s="254"/>
      <c r="CU77" s="254"/>
      <c r="CV77" s="254"/>
      <c r="CW77" s="254"/>
      <c r="CX77" s="254"/>
      <c r="CY77" s="254"/>
      <c r="CZ77" s="254"/>
      <c r="DA77" s="254"/>
      <c r="DB77" s="254"/>
      <c r="DH77" s="7"/>
      <c r="DI77" s="7"/>
      <c r="DJ77" s="7"/>
      <c r="DK77" s="7"/>
      <c r="DL77" s="7"/>
      <c r="DM77" s="7"/>
      <c r="DN77" s="7"/>
      <c r="DO77" s="7"/>
      <c r="DP77" s="7"/>
      <c r="DQ77" s="7"/>
      <c r="DR77" s="7"/>
      <c r="DS77" s="7"/>
      <c r="DT77" s="7"/>
      <c r="DU77" s="7"/>
    </row>
    <row r="78" spans="1:125" x14ac:dyDescent="0.25">
      <c r="A78" s="269" t="s">
        <v>54</v>
      </c>
      <c r="B78" s="249">
        <v>109276265</v>
      </c>
      <c r="C78" s="250">
        <v>5.7854617250380401E-2</v>
      </c>
      <c r="D78" s="251">
        <v>1055.3067017048534</v>
      </c>
      <c r="E78" s="251"/>
      <c r="F78" s="252"/>
      <c r="G78" s="253">
        <v>3.9882779617244998E-2</v>
      </c>
      <c r="H78" s="253">
        <v>3.7714518027852001E-2</v>
      </c>
      <c r="I78" s="253">
        <v>3.8422739156185E-2</v>
      </c>
      <c r="J78" s="253">
        <v>4.5133164702996997E-2</v>
      </c>
      <c r="K78" s="253">
        <v>4.1771937340352998E-2</v>
      </c>
      <c r="L78" s="253">
        <v>4.5356667518924997E-2</v>
      </c>
      <c r="M78" s="253">
        <v>4.5136240874511999E-2</v>
      </c>
      <c r="N78" s="253">
        <v>4.8259247659229003E-2</v>
      </c>
      <c r="O78" s="254">
        <v>4.7912693690533997E-2</v>
      </c>
      <c r="P78" s="254">
        <v>4.5033017384519002E-2</v>
      </c>
      <c r="Q78" s="254">
        <v>4.5651689410342998E-2</v>
      </c>
      <c r="R78" s="254">
        <v>5.0499747773427001E-2</v>
      </c>
      <c r="S78" s="255">
        <v>4.3729712048563997E-2</v>
      </c>
      <c r="T78" s="255">
        <v>4.6698202807072001E-2</v>
      </c>
      <c r="U78" s="256">
        <v>5.0407141066244998E-2</v>
      </c>
      <c r="V78" s="256">
        <v>4.7150817095083002E-2</v>
      </c>
      <c r="W78" s="254">
        <v>3.7982825325249998E-2</v>
      </c>
      <c r="X78" s="254">
        <v>4.0013769449187997E-2</v>
      </c>
      <c r="Y78" s="254">
        <v>4.9543002910541999E-2</v>
      </c>
      <c r="Z78" s="254">
        <v>5.1262843899454999E-2</v>
      </c>
      <c r="AA78" s="257">
        <v>5.1744384978790997E-2</v>
      </c>
      <c r="AB78" s="258">
        <v>5.0117523856323003E-2</v>
      </c>
      <c r="AC78" s="258">
        <v>6.5610933579454994E-2</v>
      </c>
      <c r="AD78" s="259">
        <v>6.2555486863966003E-2</v>
      </c>
      <c r="AE78" s="260">
        <v>6.1384306848035003E-2</v>
      </c>
      <c r="AF78" s="254"/>
      <c r="AG78" s="254"/>
      <c r="AH78" s="254"/>
      <c r="AI78" s="254"/>
      <c r="AJ78" s="254"/>
      <c r="AK78" s="254"/>
      <c r="AL78" s="254"/>
      <c r="AM78" s="254"/>
      <c r="AN78" s="254"/>
      <c r="AO78" s="254"/>
      <c r="AP78" s="254"/>
      <c r="AQ78" s="254"/>
      <c r="AR78" s="254"/>
      <c r="AS78" s="254"/>
      <c r="AT78" s="254"/>
      <c r="AU78" s="254"/>
      <c r="AV78" s="254"/>
      <c r="AW78" s="254"/>
      <c r="AX78" s="254"/>
      <c r="AY78" s="254"/>
      <c r="AZ78" s="254"/>
      <c r="BA78" s="254"/>
      <c r="BB78" s="254"/>
      <c r="BC78" s="254"/>
      <c r="BD78" s="254"/>
      <c r="BE78" s="254"/>
      <c r="BF78" s="254"/>
      <c r="BG78" s="254"/>
      <c r="BH78" s="254"/>
      <c r="BI78" s="254"/>
      <c r="BJ78" s="254"/>
      <c r="BK78" s="254"/>
      <c r="BL78" s="254"/>
      <c r="BM78" s="254"/>
      <c r="BN78" s="254"/>
      <c r="BO78" s="254"/>
      <c r="BP78" s="254"/>
      <c r="BQ78" s="254"/>
      <c r="BR78" s="254"/>
      <c r="BS78" s="254"/>
      <c r="BT78" s="254"/>
      <c r="BU78" s="254"/>
      <c r="BV78" s="254"/>
      <c r="BW78" s="254"/>
      <c r="BX78" s="254"/>
      <c r="BY78" s="254"/>
      <c r="BZ78" s="254"/>
      <c r="CA78" s="254"/>
      <c r="CB78" s="254"/>
      <c r="CC78" s="254"/>
      <c r="CD78" s="254"/>
      <c r="CE78" s="254"/>
      <c r="CF78" s="254"/>
      <c r="CG78" s="254"/>
      <c r="CH78" s="254"/>
      <c r="CI78" s="254"/>
      <c r="CJ78" s="254"/>
      <c r="CK78" s="254"/>
      <c r="CL78" s="254"/>
      <c r="CM78" s="254"/>
      <c r="CN78" s="254"/>
      <c r="CO78" s="254"/>
      <c r="CP78" s="254"/>
      <c r="CQ78" s="254"/>
      <c r="CR78" s="254"/>
      <c r="CS78" s="254"/>
      <c r="CT78" s="254"/>
      <c r="CU78" s="254"/>
      <c r="CV78" s="254"/>
      <c r="CW78" s="254"/>
      <c r="CX78" s="254"/>
      <c r="CY78" s="254"/>
      <c r="CZ78" s="254"/>
      <c r="DA78" s="254"/>
      <c r="DB78" s="254"/>
      <c r="DH78" s="7"/>
      <c r="DI78" s="7"/>
      <c r="DJ78" s="7"/>
      <c r="DK78" s="7"/>
      <c r="DL78" s="7"/>
      <c r="DM78" s="7"/>
      <c r="DN78" s="7"/>
      <c r="DO78" s="7"/>
      <c r="DP78" s="7"/>
      <c r="DQ78" s="7"/>
      <c r="DR78" s="7"/>
      <c r="DS78" s="7"/>
      <c r="DT78" s="7"/>
      <c r="DU78" s="7"/>
    </row>
    <row r="79" spans="1:125" x14ac:dyDescent="0.25">
      <c r="A79" s="269" t="s">
        <v>112</v>
      </c>
      <c r="B79" s="249">
        <v>6332961</v>
      </c>
      <c r="C79" s="250">
        <v>1.0449132074918128</v>
      </c>
      <c r="D79" s="251">
        <v>5504.7167924294754</v>
      </c>
      <c r="E79" s="251"/>
      <c r="F79" s="252"/>
      <c r="G79" s="253">
        <v>1.3987234968799001</v>
      </c>
      <c r="H79" s="253">
        <v>1.3266416515496</v>
      </c>
      <c r="I79" s="253">
        <v>0.83924385589785</v>
      </c>
      <c r="J79" s="253">
        <v>1.0182879355314001</v>
      </c>
      <c r="K79" s="253">
        <v>1.0039978392775999</v>
      </c>
      <c r="L79" s="253">
        <v>1.1646985554028</v>
      </c>
      <c r="M79" s="253">
        <v>1.2538308773586999</v>
      </c>
      <c r="N79" s="253">
        <v>1.0725479767927</v>
      </c>
      <c r="O79" s="254">
        <v>1.0769800119007999</v>
      </c>
      <c r="P79" s="254">
        <v>1.1557793203246001</v>
      </c>
      <c r="Q79" s="254">
        <v>1.2062868880363999</v>
      </c>
      <c r="R79" s="254">
        <v>1.0750390373687</v>
      </c>
      <c r="S79" s="255">
        <v>0.96677105762801996</v>
      </c>
      <c r="T79" s="255">
        <v>1.1447510295498999</v>
      </c>
      <c r="U79" s="256">
        <v>1.0833403003782001</v>
      </c>
      <c r="V79" s="256">
        <v>1.1511236949499</v>
      </c>
      <c r="W79" s="254">
        <v>1.0906343504138001</v>
      </c>
      <c r="X79" s="254">
        <v>1.0514023428320001</v>
      </c>
      <c r="Y79" s="254">
        <v>1.1892915370609001</v>
      </c>
      <c r="Z79" s="254">
        <v>1.3062395433645999</v>
      </c>
      <c r="AA79" s="257">
        <v>1.3017619271203</v>
      </c>
      <c r="AB79" s="258">
        <v>1.2183733183762999</v>
      </c>
      <c r="AC79" s="258">
        <v>1.3967572871811</v>
      </c>
      <c r="AD79" s="259">
        <v>1.2819625963140999</v>
      </c>
      <c r="AE79" s="260">
        <v>1.3436291467759001</v>
      </c>
      <c r="AF79" s="254"/>
      <c r="AG79" s="254"/>
      <c r="AH79" s="254"/>
      <c r="AI79" s="254"/>
      <c r="AJ79" s="254"/>
      <c r="AK79" s="254"/>
      <c r="AL79" s="254"/>
      <c r="AM79" s="254"/>
      <c r="AN79" s="254"/>
      <c r="AO79" s="254"/>
      <c r="AP79" s="254"/>
      <c r="AQ79" s="254"/>
      <c r="AR79" s="254"/>
      <c r="AS79" s="254"/>
      <c r="AT79" s="254"/>
      <c r="AU79" s="254"/>
      <c r="AV79" s="254"/>
      <c r="AW79" s="254"/>
      <c r="AX79" s="254"/>
      <c r="AY79" s="254"/>
      <c r="AZ79" s="254"/>
      <c r="BA79" s="254"/>
      <c r="BB79" s="254"/>
      <c r="BC79" s="254"/>
      <c r="BD79" s="254"/>
      <c r="BE79" s="254"/>
      <c r="BF79" s="254"/>
      <c r="BG79" s="254"/>
      <c r="BH79" s="254"/>
      <c r="BI79" s="254"/>
      <c r="BJ79" s="254"/>
      <c r="BK79" s="254"/>
      <c r="BL79" s="254"/>
      <c r="BM79" s="254"/>
      <c r="BN79" s="254"/>
      <c r="BO79" s="254"/>
      <c r="BP79" s="254"/>
      <c r="BQ79" s="254"/>
      <c r="BR79" s="254"/>
      <c r="BS79" s="254"/>
      <c r="BT79" s="254"/>
      <c r="BU79" s="254"/>
      <c r="BV79" s="254"/>
      <c r="BW79" s="254"/>
      <c r="BX79" s="254"/>
      <c r="BY79" s="254"/>
      <c r="BZ79" s="254"/>
      <c r="CA79" s="254"/>
      <c r="CB79" s="254"/>
      <c r="CC79" s="254"/>
      <c r="CD79" s="254"/>
      <c r="CE79" s="254"/>
      <c r="CF79" s="254"/>
      <c r="CG79" s="254"/>
      <c r="CH79" s="254"/>
      <c r="CI79" s="254"/>
      <c r="CJ79" s="254"/>
      <c r="CK79" s="254"/>
      <c r="CL79" s="254"/>
      <c r="CM79" s="254"/>
      <c r="CN79" s="254"/>
      <c r="CO79" s="254"/>
      <c r="CP79" s="254"/>
      <c r="CQ79" s="254"/>
      <c r="CR79" s="254"/>
      <c r="CS79" s="254"/>
      <c r="CT79" s="254"/>
      <c r="CU79" s="254"/>
      <c r="CV79" s="254"/>
      <c r="CW79" s="254"/>
      <c r="CX79" s="254"/>
      <c r="CY79" s="254"/>
      <c r="CZ79" s="254"/>
      <c r="DA79" s="254"/>
      <c r="DB79" s="254"/>
      <c r="DH79" s="7"/>
      <c r="DI79" s="7"/>
      <c r="DJ79" s="7"/>
      <c r="DK79" s="7"/>
      <c r="DL79" s="7"/>
      <c r="DM79" s="7"/>
      <c r="DN79" s="7"/>
      <c r="DO79" s="7"/>
      <c r="DP79" s="7"/>
      <c r="DQ79" s="7"/>
      <c r="DR79" s="7"/>
      <c r="DS79" s="7"/>
      <c r="DT79" s="7"/>
      <c r="DU79" s="7"/>
    </row>
    <row r="80" spans="1:125" x14ac:dyDescent="0.25">
      <c r="A80" s="269" t="s">
        <v>115</v>
      </c>
      <c r="B80" s="249">
        <v>5129910</v>
      </c>
      <c r="C80" s="250">
        <v>1.2698394008688751</v>
      </c>
      <c r="D80" s="251">
        <v>19870.045666175283</v>
      </c>
      <c r="E80" s="251"/>
      <c r="F80" s="252"/>
      <c r="G80" s="253">
        <v>1.3072189631625</v>
      </c>
      <c r="H80" s="253">
        <v>1.3841512787193999</v>
      </c>
      <c r="I80" s="253">
        <v>1.3896198642905</v>
      </c>
      <c r="J80" s="253">
        <v>1.4708884929596</v>
      </c>
      <c r="K80" s="253">
        <v>1.4760304703113001</v>
      </c>
      <c r="L80" s="253">
        <v>1.4963165881600999</v>
      </c>
      <c r="M80" s="253">
        <v>1.6026209789445001</v>
      </c>
      <c r="N80" s="253">
        <v>1.7653675300148</v>
      </c>
      <c r="O80" s="254">
        <v>1.7225998229223001</v>
      </c>
      <c r="P80" s="254">
        <v>1.6306558382987999</v>
      </c>
      <c r="Q80" s="254">
        <v>1.5920186211792999</v>
      </c>
      <c r="R80" s="254">
        <v>1.6733936849077</v>
      </c>
      <c r="S80" s="255">
        <v>1.6414364977192999</v>
      </c>
      <c r="T80" s="255">
        <v>1.6860692338181</v>
      </c>
      <c r="U80" s="256">
        <v>1.6912489433924001</v>
      </c>
      <c r="V80" s="256">
        <v>1.6135667891259</v>
      </c>
      <c r="W80" s="254">
        <v>1.6948806865706001</v>
      </c>
      <c r="X80" s="254">
        <v>1.7114452332923</v>
      </c>
      <c r="Y80" s="254">
        <v>1.7040516169872</v>
      </c>
      <c r="Z80" s="254">
        <v>1.6388041460906999</v>
      </c>
      <c r="AA80" s="257">
        <v>1.4225162638643001</v>
      </c>
      <c r="AB80" s="258">
        <v>1.5827663299899</v>
      </c>
      <c r="AC80" s="258">
        <v>1.5983084301474999</v>
      </c>
      <c r="AD80" s="259">
        <v>1.5663082657752001</v>
      </c>
      <c r="AE80" s="260">
        <v>1.6080511529439001</v>
      </c>
      <c r="AF80" s="254"/>
      <c r="AG80" s="254"/>
      <c r="AH80" s="254"/>
      <c r="AI80" s="254"/>
      <c r="AJ80" s="254"/>
      <c r="AK80" s="254"/>
      <c r="AL80" s="254"/>
      <c r="AM80" s="254"/>
      <c r="AN80" s="254"/>
      <c r="AO80" s="254"/>
      <c r="AP80" s="254"/>
      <c r="AQ80" s="254"/>
      <c r="AR80" s="254"/>
      <c r="AS80" s="254"/>
      <c r="AT80" s="254"/>
      <c r="AU80" s="254"/>
      <c r="AV80" s="254"/>
      <c r="AW80" s="254"/>
      <c r="AX80" s="254"/>
      <c r="AY80" s="254"/>
      <c r="AZ80" s="254"/>
      <c r="BA80" s="254"/>
      <c r="BB80" s="254"/>
      <c r="BC80" s="254"/>
      <c r="BD80" s="254"/>
      <c r="BE80" s="254"/>
      <c r="BF80" s="254"/>
      <c r="BG80" s="254"/>
      <c r="BH80" s="254"/>
      <c r="BI80" s="254"/>
      <c r="BJ80" s="254"/>
      <c r="BK80" s="254"/>
      <c r="BL80" s="254"/>
      <c r="BM80" s="254"/>
      <c r="BN80" s="254"/>
      <c r="BO80" s="254"/>
      <c r="BP80" s="254"/>
      <c r="BQ80" s="254"/>
      <c r="BR80" s="254"/>
      <c r="BS80" s="254"/>
      <c r="BT80" s="254"/>
      <c r="BU80" s="254"/>
      <c r="BV80" s="254"/>
      <c r="BW80" s="254"/>
      <c r="BX80" s="254"/>
      <c r="BY80" s="254"/>
      <c r="BZ80" s="254"/>
      <c r="CA80" s="254"/>
      <c r="CB80" s="254"/>
      <c r="CC80" s="254"/>
      <c r="CD80" s="254"/>
      <c r="CE80" s="254"/>
      <c r="CF80" s="254"/>
      <c r="CG80" s="254"/>
      <c r="CH80" s="254"/>
      <c r="CI80" s="254"/>
      <c r="CJ80" s="254"/>
      <c r="CK80" s="254"/>
      <c r="CL80" s="254"/>
      <c r="CM80" s="254"/>
      <c r="CN80" s="254"/>
      <c r="CO80" s="254"/>
      <c r="CP80" s="254"/>
      <c r="CQ80" s="254"/>
      <c r="CR80" s="254"/>
      <c r="CS80" s="254"/>
      <c r="CT80" s="254"/>
      <c r="CU80" s="254"/>
      <c r="CV80" s="254"/>
      <c r="CW80" s="254"/>
      <c r="CX80" s="254"/>
      <c r="CY80" s="254"/>
      <c r="CZ80" s="254"/>
      <c r="DA80" s="254"/>
      <c r="DB80" s="254"/>
      <c r="DH80" s="7"/>
      <c r="DI80" s="7"/>
      <c r="DJ80" s="7"/>
      <c r="DK80" s="7"/>
      <c r="DL80" s="7"/>
      <c r="DM80" s="7"/>
      <c r="DN80" s="7"/>
      <c r="DO80" s="7"/>
      <c r="DP80" s="7"/>
      <c r="DQ80" s="7"/>
      <c r="DR80" s="7"/>
      <c r="DS80" s="7"/>
      <c r="DT80" s="7"/>
      <c r="DU80" s="7"/>
    </row>
    <row r="81" spans="1:125" x14ac:dyDescent="0.25">
      <c r="A81" s="269" t="s">
        <v>86</v>
      </c>
      <c r="B81" s="249">
        <v>31934230</v>
      </c>
      <c r="C81" s="250">
        <v>0.29136491214185906</v>
      </c>
      <c r="D81" s="251">
        <v>5094.31884591378</v>
      </c>
      <c r="E81" s="251">
        <v>1.44</v>
      </c>
      <c r="F81" s="252"/>
      <c r="G81" s="253">
        <v>0.41753400763374998</v>
      </c>
      <c r="H81" s="253">
        <v>0.41002975173320999</v>
      </c>
      <c r="I81" s="253">
        <v>0.42538300006340002</v>
      </c>
      <c r="J81" s="253">
        <v>0.32888105014697999</v>
      </c>
      <c r="K81" s="253">
        <v>0.33313910128386998</v>
      </c>
      <c r="L81" s="253">
        <v>0.34879140847799001</v>
      </c>
      <c r="M81" s="253">
        <v>0.33576914957205001</v>
      </c>
      <c r="N81" s="253">
        <v>0.32667646270588002</v>
      </c>
      <c r="O81" s="254">
        <v>0.35483197150686002</v>
      </c>
      <c r="P81" s="254">
        <v>0.32158763491816</v>
      </c>
      <c r="Q81" s="254">
        <v>0.35854997115732001</v>
      </c>
      <c r="R81" s="254">
        <v>0.33875612905289998</v>
      </c>
      <c r="S81" s="255">
        <v>0.42113759351243002</v>
      </c>
      <c r="T81" s="255">
        <v>0.44618477329181</v>
      </c>
      <c r="U81" s="256">
        <v>0.46420362621644001</v>
      </c>
      <c r="V81" s="256">
        <v>0.48748498923327999</v>
      </c>
      <c r="W81" s="254">
        <v>0.48124286661336002</v>
      </c>
      <c r="X81" s="254">
        <v>0.50751433065004004</v>
      </c>
      <c r="Y81" s="254">
        <v>0.49559315220234001</v>
      </c>
      <c r="Z81" s="254">
        <v>0.51635922376724996</v>
      </c>
      <c r="AA81" s="257">
        <v>0.50772780135870998</v>
      </c>
      <c r="AB81" s="258">
        <v>0.64114315408723999</v>
      </c>
      <c r="AC81" s="258">
        <v>0.66951305637434999</v>
      </c>
      <c r="AD81" s="259">
        <v>0.63602109304836996</v>
      </c>
      <c r="AE81" s="260">
        <v>0.65134873867208998</v>
      </c>
      <c r="AF81" s="254"/>
      <c r="AG81" s="254"/>
      <c r="AH81" s="254"/>
      <c r="AI81" s="254"/>
      <c r="AJ81" s="254"/>
      <c r="AK81" s="254"/>
      <c r="AL81" s="254"/>
      <c r="AM81" s="254"/>
      <c r="AN81" s="254"/>
      <c r="AO81" s="254"/>
      <c r="AP81" s="254"/>
      <c r="AQ81" s="254"/>
      <c r="AR81" s="254"/>
      <c r="AS81" s="254"/>
      <c r="AT81" s="254"/>
      <c r="AU81" s="254"/>
      <c r="AV81" s="254"/>
      <c r="AW81" s="254"/>
      <c r="AX81" s="254"/>
      <c r="AY81" s="254"/>
      <c r="AZ81" s="254"/>
      <c r="BA81" s="254"/>
      <c r="BB81" s="254"/>
      <c r="BC81" s="254"/>
      <c r="BD81" s="254"/>
      <c r="BE81" s="254"/>
      <c r="BF81" s="254"/>
      <c r="BG81" s="254"/>
      <c r="BH81" s="254"/>
      <c r="BI81" s="254"/>
      <c r="BJ81" s="254"/>
      <c r="BK81" s="254"/>
      <c r="BL81" s="254"/>
      <c r="BM81" s="254"/>
      <c r="BN81" s="254"/>
      <c r="BO81" s="254"/>
      <c r="BP81" s="254"/>
      <c r="BQ81" s="254"/>
      <c r="BR81" s="254"/>
      <c r="BS81" s="254"/>
      <c r="BT81" s="254"/>
      <c r="BU81" s="254"/>
      <c r="BV81" s="254"/>
      <c r="BW81" s="254"/>
      <c r="BX81" s="254"/>
      <c r="BY81" s="254"/>
      <c r="BZ81" s="254"/>
      <c r="CA81" s="254"/>
      <c r="CB81" s="254"/>
      <c r="CC81" s="254"/>
      <c r="CD81" s="254"/>
      <c r="CE81" s="254"/>
      <c r="CF81" s="254"/>
      <c r="CG81" s="254"/>
      <c r="CH81" s="254"/>
      <c r="CI81" s="254"/>
      <c r="CJ81" s="254"/>
      <c r="CK81" s="254"/>
      <c r="CL81" s="254"/>
      <c r="CM81" s="254"/>
      <c r="CN81" s="254"/>
      <c r="CO81" s="254"/>
      <c r="CP81" s="254"/>
      <c r="CQ81" s="254"/>
      <c r="CR81" s="254"/>
      <c r="CS81" s="254"/>
      <c r="CT81" s="254"/>
      <c r="CU81" s="254"/>
      <c r="CV81" s="254"/>
      <c r="CW81" s="254"/>
      <c r="CX81" s="254"/>
      <c r="CY81" s="254"/>
      <c r="CZ81" s="254"/>
      <c r="DA81" s="254"/>
      <c r="DB81" s="254"/>
      <c r="DH81" s="7"/>
      <c r="DI81" s="7"/>
      <c r="DJ81" s="7"/>
      <c r="DK81" s="7"/>
      <c r="DL81" s="7"/>
      <c r="DM81" s="7"/>
      <c r="DN81" s="7"/>
      <c r="DO81" s="7"/>
      <c r="DP81" s="7"/>
      <c r="DQ81" s="7"/>
      <c r="DR81" s="7"/>
      <c r="DS81" s="7"/>
      <c r="DT81" s="7"/>
      <c r="DU81" s="7"/>
    </row>
    <row r="82" spans="1:125" x14ac:dyDescent="0.25">
      <c r="A82" s="269" t="s">
        <v>148</v>
      </c>
      <c r="B82" s="249">
        <v>3866300</v>
      </c>
      <c r="C82" s="250">
        <v>3.9277177149921898</v>
      </c>
      <c r="D82" s="251">
        <v>30614.461956707222</v>
      </c>
      <c r="E82" s="251"/>
      <c r="F82" s="252"/>
      <c r="G82" s="262">
        <v>4.3761709479953002</v>
      </c>
      <c r="H82" s="262">
        <v>4.6603965468063997</v>
      </c>
      <c r="I82" s="262">
        <v>4.8589304605472998</v>
      </c>
      <c r="J82" s="262">
        <v>5.1831850023829</v>
      </c>
      <c r="K82" s="262">
        <v>5.1844208859313996</v>
      </c>
      <c r="L82" s="262">
        <v>5.2193565266822999</v>
      </c>
      <c r="M82" s="262">
        <v>5.2706832283066998</v>
      </c>
      <c r="N82" s="262">
        <v>5.6176595246041998</v>
      </c>
      <c r="O82" s="263">
        <v>5.3584050265677998</v>
      </c>
      <c r="P82" s="263">
        <v>4.9925635935299999</v>
      </c>
      <c r="Q82" s="254">
        <v>4.8382049377789</v>
      </c>
      <c r="R82" s="254">
        <v>4.7420187460287</v>
      </c>
      <c r="S82" s="255">
        <v>4.3726532255350001</v>
      </c>
      <c r="T82" s="255">
        <v>4.2968909362112004</v>
      </c>
      <c r="U82" s="256">
        <v>4.1519527268758001</v>
      </c>
      <c r="V82" s="256">
        <v>4.2550581263238998</v>
      </c>
      <c r="W82" s="254">
        <v>4.3373877429060999</v>
      </c>
      <c r="X82" s="254">
        <v>4.4868844447595997</v>
      </c>
      <c r="Y82" s="254">
        <v>4.2657960553903003</v>
      </c>
      <c r="Z82" s="254">
        <v>4.3409643437299996</v>
      </c>
      <c r="AA82" s="257">
        <v>4.1767944263418997</v>
      </c>
      <c r="AB82" s="258">
        <v>4.2772346522694997</v>
      </c>
      <c r="AC82" s="258">
        <v>4.3338783974136001</v>
      </c>
      <c r="AD82" s="259">
        <v>4.6119168418653</v>
      </c>
      <c r="AE82" s="260">
        <v>4.6420440536793004</v>
      </c>
      <c r="AF82" s="254"/>
      <c r="AG82" s="254"/>
      <c r="AH82" s="254"/>
      <c r="AI82" s="254"/>
      <c r="AJ82" s="254"/>
      <c r="AK82" s="254"/>
      <c r="AL82" s="254"/>
      <c r="AM82" s="254"/>
      <c r="AN82" s="254"/>
      <c r="AO82" s="254"/>
      <c r="AP82" s="254"/>
      <c r="AQ82" s="254"/>
      <c r="AR82" s="254"/>
      <c r="AS82" s="254"/>
      <c r="AT82" s="254"/>
      <c r="AU82" s="254"/>
      <c r="AV82" s="254"/>
      <c r="AW82" s="254"/>
      <c r="AX82" s="254"/>
      <c r="AY82" s="254"/>
      <c r="AZ82" s="254"/>
      <c r="BA82" s="254"/>
      <c r="BB82" s="254"/>
      <c r="BC82" s="254"/>
      <c r="BD82" s="254"/>
      <c r="BE82" s="254"/>
      <c r="BF82" s="254"/>
      <c r="BG82" s="254"/>
      <c r="BH82" s="254"/>
      <c r="BI82" s="254"/>
      <c r="BJ82" s="254"/>
      <c r="BK82" s="254"/>
      <c r="BL82" s="254"/>
      <c r="BM82" s="254"/>
      <c r="BN82" s="254"/>
      <c r="BO82" s="254"/>
      <c r="BP82" s="254"/>
      <c r="BQ82" s="254"/>
      <c r="BR82" s="254"/>
      <c r="BS82" s="254"/>
      <c r="BT82" s="254"/>
      <c r="BU82" s="254"/>
      <c r="BV82" s="254"/>
      <c r="BW82" s="254"/>
      <c r="BX82" s="254"/>
      <c r="BY82" s="254"/>
      <c r="BZ82" s="254"/>
      <c r="CA82" s="254"/>
      <c r="CB82" s="254"/>
      <c r="CC82" s="254"/>
      <c r="CD82" s="254"/>
      <c r="CE82" s="254"/>
      <c r="CF82" s="254"/>
      <c r="CG82" s="254"/>
      <c r="CH82" s="254"/>
      <c r="CI82" s="254"/>
      <c r="CJ82" s="254"/>
      <c r="CK82" s="254"/>
      <c r="CL82" s="254"/>
      <c r="CM82" s="254"/>
      <c r="CN82" s="254"/>
      <c r="CO82" s="254"/>
      <c r="CP82" s="254"/>
      <c r="CQ82" s="254"/>
      <c r="CR82" s="254"/>
      <c r="CS82" s="254"/>
      <c r="CT82" s="254"/>
      <c r="CU82" s="254"/>
      <c r="CV82" s="254"/>
      <c r="CW82" s="254"/>
      <c r="CX82" s="254"/>
      <c r="CY82" s="254"/>
      <c r="CZ82" s="254"/>
      <c r="DA82" s="254"/>
      <c r="DB82" s="254"/>
      <c r="DH82" s="7"/>
      <c r="DI82" s="7"/>
      <c r="DJ82" s="7"/>
      <c r="DK82" s="7"/>
      <c r="DL82" s="7"/>
      <c r="DM82" s="7"/>
      <c r="DN82" s="7"/>
      <c r="DO82" s="7"/>
      <c r="DP82" s="7"/>
      <c r="DQ82" s="7"/>
      <c r="DR82" s="7"/>
      <c r="DS82" s="7"/>
      <c r="DT82" s="7"/>
      <c r="DU82" s="7"/>
    </row>
    <row r="83" spans="1:125" x14ac:dyDescent="0.25">
      <c r="A83" s="269" t="s">
        <v>133</v>
      </c>
      <c r="B83" s="249">
        <v>10979783</v>
      </c>
      <c r="C83" s="250">
        <v>2.5042718275794997</v>
      </c>
      <c r="D83" s="251">
        <v>23505.92316801683</v>
      </c>
      <c r="E83" s="251"/>
      <c r="F83" s="252"/>
      <c r="G83" s="262">
        <v>2.6003630249141998</v>
      </c>
      <c r="H83" s="262">
        <v>2.4872189806298999</v>
      </c>
      <c r="I83" s="262">
        <v>2.3680958904408</v>
      </c>
      <c r="J83" s="262">
        <v>2.2941721467827998</v>
      </c>
      <c r="K83" s="262">
        <v>2.2470069611465</v>
      </c>
      <c r="L83" s="262">
        <v>2.3223083510769</v>
      </c>
      <c r="M83" s="262">
        <v>2.3716221062157001</v>
      </c>
      <c r="N83" s="262">
        <v>2.4426783067559001</v>
      </c>
      <c r="O83" s="263">
        <v>2.3579994726705</v>
      </c>
      <c r="P83" s="263">
        <v>2.3803722064409998</v>
      </c>
      <c r="Q83" s="254">
        <v>2.4866504734622001</v>
      </c>
      <c r="R83" s="254">
        <v>2.4437364476490999</v>
      </c>
      <c r="S83" s="255">
        <v>2.5380754435544999</v>
      </c>
      <c r="T83" s="255">
        <v>2.5430982836900999</v>
      </c>
      <c r="U83" s="256">
        <v>2.3519298757147</v>
      </c>
      <c r="V83" s="256">
        <v>2.5687214188226002</v>
      </c>
      <c r="W83" s="254">
        <v>2.3792514352256</v>
      </c>
      <c r="X83" s="254">
        <v>2.3082335390547</v>
      </c>
      <c r="Y83" s="254">
        <v>2.3310759943085002</v>
      </c>
      <c r="Z83" s="254">
        <v>1.9397747549615001</v>
      </c>
      <c r="AA83" s="257">
        <v>1.6077310513109</v>
      </c>
      <c r="AB83" s="258">
        <v>1.8919253508572</v>
      </c>
      <c r="AC83" s="258">
        <v>1.7179857191226999</v>
      </c>
      <c r="AD83" s="259">
        <v>1.7403307514013</v>
      </c>
      <c r="AE83" s="260">
        <v>1.8247028770431</v>
      </c>
      <c r="AF83" s="254"/>
      <c r="AG83" s="254"/>
      <c r="AH83" s="254"/>
      <c r="AI83" s="254"/>
      <c r="AJ83" s="254"/>
      <c r="AK83" s="254"/>
      <c r="AL83" s="254"/>
      <c r="AM83" s="254"/>
      <c r="AN83" s="254"/>
      <c r="AO83" s="254"/>
      <c r="AP83" s="254"/>
      <c r="AQ83" s="254"/>
      <c r="AR83" s="254"/>
      <c r="AS83" s="254"/>
      <c r="AT83" s="254"/>
      <c r="AU83" s="254"/>
      <c r="AV83" s="254"/>
      <c r="AW83" s="254"/>
      <c r="AX83" s="254"/>
      <c r="AY83" s="254"/>
      <c r="AZ83" s="254"/>
      <c r="BA83" s="254"/>
      <c r="BB83" s="254"/>
      <c r="BC83" s="254"/>
      <c r="BD83" s="254"/>
      <c r="BE83" s="254"/>
      <c r="BF83" s="254"/>
      <c r="BG83" s="254"/>
      <c r="BH83" s="254"/>
      <c r="BI83" s="254"/>
      <c r="BJ83" s="254"/>
      <c r="BK83" s="254"/>
      <c r="BL83" s="254"/>
      <c r="BM83" s="254"/>
      <c r="BN83" s="254"/>
      <c r="BO83" s="254"/>
      <c r="BP83" s="254"/>
      <c r="BQ83" s="254"/>
      <c r="BR83" s="254"/>
      <c r="BS83" s="254"/>
      <c r="BT83" s="254"/>
      <c r="BU83" s="254"/>
      <c r="BV83" s="254"/>
      <c r="BW83" s="254"/>
      <c r="BX83" s="254"/>
      <c r="BY83" s="254"/>
      <c r="BZ83" s="254"/>
      <c r="CA83" s="254"/>
      <c r="CB83" s="254"/>
      <c r="CC83" s="254"/>
      <c r="CD83" s="254"/>
      <c r="CE83" s="254"/>
      <c r="CF83" s="254"/>
      <c r="CG83" s="254"/>
      <c r="CH83" s="254"/>
      <c r="CI83" s="254"/>
      <c r="CJ83" s="254"/>
      <c r="CK83" s="254"/>
      <c r="CL83" s="254"/>
      <c r="CM83" s="254"/>
      <c r="CN83" s="254"/>
      <c r="CO83" s="254"/>
      <c r="CP83" s="254"/>
      <c r="CQ83" s="254"/>
      <c r="CR83" s="254"/>
      <c r="CS83" s="254"/>
      <c r="CT83" s="254"/>
      <c r="CU83" s="254"/>
      <c r="CV83" s="254"/>
      <c r="CW83" s="254"/>
      <c r="CX83" s="254"/>
      <c r="CY83" s="254"/>
      <c r="CZ83" s="254"/>
      <c r="DA83" s="254"/>
      <c r="DB83" s="254"/>
      <c r="DH83" s="7"/>
      <c r="DI83" s="7"/>
      <c r="DJ83" s="7"/>
      <c r="DK83" s="7"/>
      <c r="DL83" s="7"/>
      <c r="DM83" s="7"/>
      <c r="DN83" s="7"/>
      <c r="DO83" s="7"/>
      <c r="DP83" s="7"/>
      <c r="DQ83" s="7"/>
      <c r="DR83" s="7"/>
      <c r="DS83" s="7"/>
      <c r="DT83" s="7"/>
      <c r="DU83" s="7"/>
    </row>
    <row r="84" spans="1:125" x14ac:dyDescent="0.25">
      <c r="A84" s="269" t="s">
        <v>170</v>
      </c>
      <c r="B84" s="249">
        <v>1358282</v>
      </c>
      <c r="C84" s="250">
        <v>6.9446756098867795</v>
      </c>
      <c r="D84" s="142">
        <v>42379.924511718753</v>
      </c>
      <c r="E84" s="251">
        <v>1.82</v>
      </c>
      <c r="F84" s="252"/>
      <c r="G84" s="262">
        <v>7.5617809263225002</v>
      </c>
      <c r="H84" s="262">
        <v>7.2879303183001998</v>
      </c>
      <c r="I84" s="262">
        <v>7.3451478541824002</v>
      </c>
      <c r="J84" s="262">
        <v>7.8949066463162998</v>
      </c>
      <c r="K84" s="262">
        <v>7.7088422147626998</v>
      </c>
      <c r="L84" s="262">
        <v>7.6931719310512001</v>
      </c>
      <c r="M84" s="262">
        <v>7.6627787374545999</v>
      </c>
      <c r="N84" s="262">
        <v>7.8112068262822003</v>
      </c>
      <c r="O84" s="263">
        <v>7.8536130414296998</v>
      </c>
      <c r="P84" s="263">
        <v>7.5471349828729002</v>
      </c>
      <c r="Q84" s="254">
        <v>7.1131346823051</v>
      </c>
      <c r="R84" s="254">
        <v>6.8073145797362997</v>
      </c>
      <c r="S84" s="255">
        <v>6.2747251144879002</v>
      </c>
      <c r="T84" s="255">
        <v>5.6304906258729996</v>
      </c>
      <c r="U84" s="256">
        <v>5.9162209638179997</v>
      </c>
      <c r="V84" s="256">
        <v>5.9055190622621003</v>
      </c>
      <c r="W84" s="254">
        <v>6.1719718988715</v>
      </c>
      <c r="X84" s="254">
        <v>6.2423590830475</v>
      </c>
      <c r="Y84" s="254">
        <v>6.0668772012790999</v>
      </c>
      <c r="Z84" s="254">
        <v>6.0219022696837996</v>
      </c>
      <c r="AA84" s="257">
        <v>5.6342131730728999</v>
      </c>
      <c r="AB84" s="258">
        <v>5.6901216834507</v>
      </c>
      <c r="AC84" s="258">
        <v>5.9012373220600001</v>
      </c>
      <c r="AD84" s="259">
        <v>5.8467691404575</v>
      </c>
      <c r="AE84" s="260">
        <v>5.9202368900376001</v>
      </c>
      <c r="AF84" s="254"/>
      <c r="AG84" s="254"/>
      <c r="AH84" s="254"/>
      <c r="AI84" s="254"/>
      <c r="AJ84" s="254"/>
      <c r="AK84" s="254"/>
      <c r="AL84" s="254"/>
      <c r="AM84" s="254"/>
      <c r="AN84" s="254"/>
      <c r="AO84" s="254"/>
      <c r="AP84" s="254"/>
      <c r="AQ84" s="254"/>
      <c r="AR84" s="254"/>
      <c r="AS84" s="254"/>
      <c r="AT84" s="254"/>
      <c r="AU84" s="254"/>
      <c r="AV84" s="254"/>
      <c r="AW84" s="254"/>
      <c r="AX84" s="254"/>
      <c r="AY84" s="254"/>
      <c r="AZ84" s="254"/>
      <c r="BA84" s="254"/>
      <c r="BB84" s="254"/>
      <c r="BC84" s="254"/>
      <c r="BD84" s="254"/>
      <c r="BE84" s="254"/>
      <c r="BF84" s="254"/>
      <c r="BG84" s="254"/>
      <c r="BH84" s="254"/>
      <c r="BI84" s="254"/>
      <c r="BJ84" s="254"/>
      <c r="BK84" s="254"/>
      <c r="BL84" s="254"/>
      <c r="BM84" s="254"/>
      <c r="BN84" s="254"/>
      <c r="BO84" s="254"/>
      <c r="BP84" s="254"/>
      <c r="BQ84" s="254"/>
      <c r="BR84" s="254"/>
      <c r="BS84" s="254"/>
      <c r="BT84" s="254"/>
      <c r="BU84" s="254"/>
      <c r="BV84" s="254"/>
      <c r="BW84" s="254"/>
      <c r="BX84" s="254"/>
      <c r="BY84" s="254"/>
      <c r="BZ84" s="254"/>
      <c r="CA84" s="254"/>
      <c r="CB84" s="254"/>
      <c r="CC84" s="254"/>
      <c r="CD84" s="254"/>
      <c r="CE84" s="254"/>
      <c r="CF84" s="254"/>
      <c r="CG84" s="254"/>
      <c r="CH84" s="254"/>
      <c r="CI84" s="254"/>
      <c r="CJ84" s="254"/>
      <c r="CK84" s="254"/>
      <c r="CL84" s="254"/>
      <c r="CM84" s="254"/>
      <c r="CN84" s="254"/>
      <c r="CO84" s="254"/>
      <c r="CP84" s="254"/>
      <c r="CQ84" s="254"/>
      <c r="CR84" s="254"/>
      <c r="CS84" s="254"/>
      <c r="CT84" s="254"/>
      <c r="CU84" s="254"/>
      <c r="CV84" s="254"/>
      <c r="CW84" s="254"/>
      <c r="CX84" s="254"/>
      <c r="CY84" s="254"/>
      <c r="CZ84" s="254"/>
      <c r="DA84" s="254"/>
      <c r="DB84" s="254"/>
      <c r="DH84" s="7"/>
      <c r="DI84" s="7"/>
      <c r="DJ84" s="7"/>
      <c r="DK84" s="7"/>
      <c r="DL84" s="7"/>
      <c r="DM84" s="7"/>
      <c r="DN84" s="7"/>
      <c r="DO84" s="7"/>
      <c r="DP84" s="7"/>
      <c r="DQ84" s="7"/>
      <c r="DR84" s="7"/>
      <c r="DS84" s="7"/>
      <c r="DT84" s="7"/>
      <c r="DU84" s="7"/>
    </row>
    <row r="85" spans="1:125" x14ac:dyDescent="0.25">
      <c r="A85" s="269" t="s">
        <v>207</v>
      </c>
      <c r="B85" s="249">
        <v>10882164</v>
      </c>
      <c r="C85" s="250">
        <v>13.4074646093865</v>
      </c>
      <c r="D85" s="251">
        <v>39653.891165729394</v>
      </c>
      <c r="E85" s="251">
        <v>14.89</v>
      </c>
      <c r="F85" s="252"/>
      <c r="G85" s="262">
        <v>12.85926806751</v>
      </c>
      <c r="H85" s="262">
        <v>12.873585905881001</v>
      </c>
      <c r="I85" s="262">
        <v>12.426657422293999</v>
      </c>
      <c r="J85" s="262">
        <v>12.761358000571001</v>
      </c>
      <c r="K85" s="262">
        <v>12.845601972268</v>
      </c>
      <c r="L85" s="262">
        <v>12.579993961022</v>
      </c>
      <c r="M85" s="262">
        <v>12.700276980752999</v>
      </c>
      <c r="N85" s="262">
        <v>12.777989195048001</v>
      </c>
      <c r="O85" s="263">
        <v>12.099308195043999</v>
      </c>
      <c r="P85" s="263">
        <v>11.415555272937</v>
      </c>
      <c r="Q85" s="254">
        <v>11.483590509056</v>
      </c>
      <c r="R85" s="254">
        <v>11.176280359970001</v>
      </c>
      <c r="S85" s="255">
        <v>10.770869375918</v>
      </c>
      <c r="T85" s="255">
        <v>10.338643243641</v>
      </c>
      <c r="U85" s="256">
        <v>10.118323546581999</v>
      </c>
      <c r="V85" s="256">
        <v>10.212528776080999</v>
      </c>
      <c r="W85" s="254">
        <v>10.349241581643</v>
      </c>
      <c r="X85" s="254">
        <v>10.395334915092</v>
      </c>
      <c r="Y85" s="254">
        <v>10.291029138008</v>
      </c>
      <c r="Z85" s="254">
        <v>9.7623246798724992</v>
      </c>
      <c r="AA85" s="257">
        <v>8.9208891018608991</v>
      </c>
      <c r="AB85" s="258">
        <v>9.3582050720675003</v>
      </c>
      <c r="AC85" s="258">
        <v>9.1881910864921998</v>
      </c>
      <c r="AD85" s="259">
        <v>8.0543148395847002</v>
      </c>
      <c r="AE85" s="260">
        <v>7.3196351171891001</v>
      </c>
      <c r="AF85" s="254"/>
      <c r="AG85" s="254"/>
      <c r="AH85" s="254"/>
      <c r="AI85" s="254"/>
      <c r="AJ85" s="254"/>
      <c r="AK85" s="254"/>
      <c r="AL85" s="254"/>
      <c r="AM85" s="254"/>
      <c r="AN85" s="254"/>
      <c r="AO85" s="254"/>
      <c r="AP85" s="254"/>
      <c r="AQ85" s="254"/>
      <c r="AR85" s="254"/>
      <c r="AS85" s="254"/>
      <c r="AT85" s="254"/>
      <c r="AU85" s="254"/>
      <c r="AV85" s="254"/>
      <c r="AW85" s="254"/>
      <c r="AX85" s="254"/>
      <c r="AY85" s="254"/>
      <c r="AZ85" s="254"/>
      <c r="BA85" s="254"/>
      <c r="BB85" s="254"/>
      <c r="BC85" s="254"/>
      <c r="BD85" s="254"/>
      <c r="BE85" s="254"/>
      <c r="BF85" s="254"/>
      <c r="BG85" s="254"/>
      <c r="BH85" s="254"/>
      <c r="BI85" s="254"/>
      <c r="BJ85" s="254"/>
      <c r="BK85" s="254"/>
      <c r="BL85" s="254"/>
      <c r="BM85" s="254"/>
      <c r="BN85" s="254"/>
      <c r="BO85" s="254"/>
      <c r="BP85" s="254"/>
      <c r="BQ85" s="254"/>
      <c r="BR85" s="254"/>
      <c r="BS85" s="254"/>
      <c r="BT85" s="254"/>
      <c r="BU85" s="254"/>
      <c r="BV85" s="254"/>
      <c r="BW85" s="254"/>
      <c r="BX85" s="254"/>
      <c r="BY85" s="254"/>
      <c r="BZ85" s="254"/>
      <c r="CA85" s="254"/>
      <c r="CB85" s="254"/>
      <c r="CC85" s="254"/>
      <c r="CD85" s="254"/>
      <c r="CE85" s="254"/>
      <c r="CF85" s="254"/>
      <c r="CG85" s="254"/>
      <c r="CH85" s="254"/>
      <c r="CI85" s="254"/>
      <c r="CJ85" s="254"/>
      <c r="CK85" s="254"/>
      <c r="CL85" s="254"/>
      <c r="CM85" s="254"/>
      <c r="CN85" s="254"/>
      <c r="CO85" s="254"/>
      <c r="CP85" s="254"/>
      <c r="CQ85" s="254"/>
      <c r="CR85" s="254"/>
      <c r="CS85" s="254"/>
      <c r="CT85" s="254"/>
      <c r="CU85" s="254"/>
      <c r="CV85" s="254"/>
      <c r="CW85" s="254"/>
      <c r="CX85" s="254"/>
      <c r="CY85" s="254"/>
      <c r="CZ85" s="254"/>
      <c r="DA85" s="254"/>
      <c r="DB85" s="254"/>
      <c r="DH85" s="7"/>
      <c r="DI85" s="7"/>
      <c r="DJ85" s="7"/>
      <c r="DK85" s="7"/>
      <c r="DL85" s="7"/>
      <c r="DM85" s="7"/>
      <c r="DN85" s="7"/>
      <c r="DO85" s="7"/>
      <c r="DP85" s="7"/>
      <c r="DQ85" s="7"/>
      <c r="DR85" s="7"/>
      <c r="DS85" s="7"/>
      <c r="DT85" s="7"/>
      <c r="DU85" s="7"/>
    </row>
    <row r="86" spans="1:125" x14ac:dyDescent="0.25">
      <c r="A86" s="269" t="s">
        <v>203</v>
      </c>
      <c r="B86" s="249">
        <v>5976992</v>
      </c>
      <c r="C86" s="250">
        <v>11.723135080477601</v>
      </c>
      <c r="D86" s="251">
        <v>57459.971750441349</v>
      </c>
      <c r="E86" s="251">
        <v>648.59</v>
      </c>
      <c r="F86" s="252"/>
      <c r="G86" s="262">
        <v>9.9508583945557998</v>
      </c>
      <c r="H86" s="262">
        <v>10.216894234014999</v>
      </c>
      <c r="I86" s="262">
        <v>10.0991009028</v>
      </c>
      <c r="J86" s="262">
        <v>11.08056365937</v>
      </c>
      <c r="K86" s="262">
        <v>10.016331729357001</v>
      </c>
      <c r="L86" s="262">
        <v>9.3419400023182995</v>
      </c>
      <c r="M86" s="262">
        <v>10.763507935377</v>
      </c>
      <c r="N86" s="262">
        <v>9.8482022910904004</v>
      </c>
      <c r="O86" s="263">
        <v>9.2040129579684002</v>
      </c>
      <c r="P86" s="263">
        <v>8.7594860250588003</v>
      </c>
      <c r="Q86" s="254">
        <v>8.7419192560293997</v>
      </c>
      <c r="R86" s="254">
        <v>7.788983196857</v>
      </c>
      <c r="S86" s="255">
        <v>6.8791572538840997</v>
      </c>
      <c r="T86" s="255">
        <v>7.1544045197159001</v>
      </c>
      <c r="U86" s="256">
        <v>6.3908572170813001</v>
      </c>
      <c r="V86" s="256">
        <v>5.9892827408344003</v>
      </c>
      <c r="W86" s="254">
        <v>6.2463598332590999</v>
      </c>
      <c r="X86" s="254">
        <v>5.8507742082940997</v>
      </c>
      <c r="Y86" s="254">
        <v>5.8282606041517004</v>
      </c>
      <c r="Z86" s="254">
        <v>5.2083460367430998</v>
      </c>
      <c r="AA86" s="257">
        <v>4.7936682086936999</v>
      </c>
      <c r="AB86" s="258">
        <v>5.0806066509042003</v>
      </c>
      <c r="AC86" s="258">
        <v>4.8766394211047999</v>
      </c>
      <c r="AD86" s="259">
        <v>4.4681873270471</v>
      </c>
      <c r="AE86" s="260">
        <v>4.3413964103713996</v>
      </c>
      <c r="AF86" s="254"/>
      <c r="AG86" s="254"/>
      <c r="AH86" s="254"/>
      <c r="AI86" s="254"/>
      <c r="AJ86" s="254"/>
      <c r="AK86" s="254"/>
      <c r="AL86" s="254"/>
      <c r="AM86" s="254"/>
      <c r="AN86" s="254"/>
      <c r="AO86" s="254"/>
      <c r="AP86" s="254"/>
      <c r="AQ86" s="254"/>
      <c r="AR86" s="254"/>
      <c r="AS86" s="254"/>
      <c r="AT86" s="254"/>
      <c r="AU86" s="254"/>
      <c r="AV86" s="254"/>
      <c r="AW86" s="254"/>
      <c r="AX86" s="254"/>
      <c r="AY86" s="254"/>
      <c r="AZ86" s="254"/>
      <c r="BA86" s="254"/>
      <c r="BB86" s="254"/>
      <c r="BC86" s="254"/>
      <c r="BD86" s="254"/>
      <c r="BE86" s="254"/>
      <c r="BF86" s="254"/>
      <c r="BG86" s="254"/>
      <c r="BH86" s="254"/>
      <c r="BI86" s="254"/>
      <c r="BJ86" s="254"/>
      <c r="BK86" s="254"/>
      <c r="BL86" s="254"/>
      <c r="BM86" s="254"/>
      <c r="BN86" s="254"/>
      <c r="BO86" s="254"/>
      <c r="BP86" s="254"/>
      <c r="BQ86" s="254"/>
      <c r="BR86" s="254"/>
      <c r="BS86" s="254"/>
      <c r="BT86" s="254"/>
      <c r="BU86" s="254"/>
      <c r="BV86" s="254"/>
      <c r="BW86" s="254"/>
      <c r="BX86" s="254"/>
      <c r="BY86" s="254"/>
      <c r="BZ86" s="254"/>
      <c r="CA86" s="254"/>
      <c r="CB86" s="254"/>
      <c r="CC86" s="254"/>
      <c r="CD86" s="254"/>
      <c r="CE86" s="254"/>
      <c r="CF86" s="254"/>
      <c r="CG86" s="254"/>
      <c r="CH86" s="254"/>
      <c r="CI86" s="254"/>
      <c r="CJ86" s="254"/>
      <c r="CK86" s="254"/>
      <c r="CL86" s="254"/>
      <c r="CM86" s="254"/>
      <c r="CN86" s="254"/>
      <c r="CO86" s="254"/>
      <c r="CP86" s="254"/>
      <c r="CQ86" s="254"/>
      <c r="CR86" s="254"/>
      <c r="CS86" s="254"/>
      <c r="CT86" s="254"/>
      <c r="CU86" s="254"/>
      <c r="CV86" s="254"/>
      <c r="CW86" s="254"/>
      <c r="CX86" s="254"/>
      <c r="CY86" s="254"/>
      <c r="CZ86" s="254"/>
      <c r="DA86" s="254"/>
      <c r="DB86" s="254"/>
      <c r="DH86" s="7"/>
      <c r="DI86" s="7"/>
      <c r="DJ86" s="7"/>
      <c r="DK86" s="7"/>
      <c r="DL86" s="7"/>
      <c r="DM86" s="7"/>
      <c r="DN86" s="7"/>
      <c r="DO86" s="7"/>
      <c r="DP86" s="7"/>
      <c r="DQ86" s="7"/>
      <c r="DR86" s="7"/>
      <c r="DS86" s="7"/>
      <c r="DT86" s="7"/>
      <c r="DU86" s="7"/>
    </row>
    <row r="87" spans="1:125" x14ac:dyDescent="0.25">
      <c r="A87" s="269" t="s">
        <v>129</v>
      </c>
      <c r="B87" s="249">
        <v>1168722</v>
      </c>
      <c r="C87" s="250">
        <v>1.72714738089308</v>
      </c>
      <c r="D87" s="251">
        <v>5012.5799241090326</v>
      </c>
      <c r="E87" s="251"/>
      <c r="F87" s="252"/>
      <c r="G87" s="253">
        <v>1.022362253509</v>
      </c>
      <c r="H87" s="253">
        <v>1.0304161506049001</v>
      </c>
      <c r="I87" s="253">
        <v>1.0492168796799</v>
      </c>
      <c r="J87" s="253">
        <v>1.090010897145</v>
      </c>
      <c r="K87" s="253">
        <v>1.0269398597865</v>
      </c>
      <c r="L87" s="253">
        <v>0.96283048623826994</v>
      </c>
      <c r="M87" s="253">
        <v>0.90863949348182005</v>
      </c>
      <c r="N87" s="253">
        <v>0.92685154265901004</v>
      </c>
      <c r="O87" s="254">
        <v>0.98048526732098995</v>
      </c>
      <c r="P87" s="254">
        <v>0.87028301211991999</v>
      </c>
      <c r="Q87" s="254">
        <v>0.95356128721483002</v>
      </c>
      <c r="R87" s="254">
        <v>0.72415340873216005</v>
      </c>
      <c r="S87" s="255">
        <v>0.90329786628276998</v>
      </c>
      <c r="T87" s="255">
        <v>0.97626975488354995</v>
      </c>
      <c r="U87" s="256">
        <v>0.96860833972971006</v>
      </c>
      <c r="V87" s="256">
        <v>0.88018607237223001</v>
      </c>
      <c r="W87" s="254">
        <v>0.791106571368</v>
      </c>
      <c r="X87" s="254">
        <v>0.70699502900410005</v>
      </c>
      <c r="Y87" s="254">
        <v>0.75723119471095002</v>
      </c>
      <c r="Z87" s="254">
        <v>0.8456846262312</v>
      </c>
      <c r="AA87" s="257">
        <v>0.74596241837918997</v>
      </c>
      <c r="AB87" s="258">
        <v>0.80839890194467001</v>
      </c>
      <c r="AC87" s="258">
        <v>0.84323175662059002</v>
      </c>
      <c r="AD87" s="259">
        <v>0.84534034849296003</v>
      </c>
      <c r="AE87" s="260">
        <v>0.84802482846899996</v>
      </c>
      <c r="AF87" s="254"/>
      <c r="AG87" s="254"/>
      <c r="AH87" s="254"/>
      <c r="AI87" s="254"/>
      <c r="AJ87" s="254"/>
      <c r="AK87" s="254"/>
      <c r="AL87" s="254"/>
      <c r="AM87" s="254"/>
      <c r="AN87" s="254"/>
      <c r="AO87" s="254"/>
      <c r="AP87" s="254"/>
      <c r="AQ87" s="254"/>
      <c r="AR87" s="254"/>
      <c r="AS87" s="254"/>
      <c r="AT87" s="254"/>
      <c r="AU87" s="254"/>
      <c r="AV87" s="254"/>
      <c r="AW87" s="254"/>
      <c r="AX87" s="254"/>
      <c r="AY87" s="254"/>
      <c r="AZ87" s="254"/>
      <c r="BA87" s="254"/>
      <c r="BB87" s="254"/>
      <c r="BC87" s="254"/>
      <c r="BD87" s="254"/>
      <c r="BE87" s="254"/>
      <c r="BF87" s="254"/>
      <c r="BG87" s="254"/>
      <c r="BH87" s="254"/>
      <c r="BI87" s="254"/>
      <c r="BJ87" s="254"/>
      <c r="BK87" s="254"/>
      <c r="BL87" s="254"/>
      <c r="BM87" s="254"/>
      <c r="BN87" s="254"/>
      <c r="BO87" s="254"/>
      <c r="BP87" s="254"/>
      <c r="BQ87" s="254"/>
      <c r="BR87" s="254"/>
      <c r="BS87" s="254"/>
      <c r="BT87" s="254"/>
      <c r="BU87" s="254"/>
      <c r="BV87" s="254"/>
      <c r="BW87" s="254"/>
      <c r="BX87" s="254"/>
      <c r="BY87" s="254"/>
      <c r="BZ87" s="254"/>
      <c r="CA87" s="254"/>
      <c r="CB87" s="254"/>
      <c r="CC87" s="254"/>
      <c r="CD87" s="254"/>
      <c r="CE87" s="254"/>
      <c r="CF87" s="254"/>
      <c r="CG87" s="254"/>
      <c r="CH87" s="254"/>
      <c r="CI87" s="254"/>
      <c r="CJ87" s="254"/>
      <c r="CK87" s="254"/>
      <c r="CL87" s="254"/>
      <c r="CM87" s="254"/>
      <c r="CN87" s="254"/>
      <c r="CO87" s="254"/>
      <c r="CP87" s="254"/>
      <c r="CQ87" s="254"/>
      <c r="CR87" s="254"/>
      <c r="CS87" s="254"/>
      <c r="CT87" s="254"/>
      <c r="CU87" s="254"/>
      <c r="CV87" s="254"/>
      <c r="CW87" s="254"/>
      <c r="CX87" s="254"/>
      <c r="CY87" s="254"/>
      <c r="CZ87" s="254"/>
      <c r="DA87" s="254"/>
      <c r="DB87" s="254"/>
      <c r="DH87" s="7"/>
      <c r="DI87" s="7"/>
      <c r="DJ87" s="7"/>
      <c r="DK87" s="7"/>
      <c r="DL87" s="7"/>
      <c r="DM87" s="7"/>
      <c r="DN87" s="7"/>
      <c r="DO87" s="7"/>
      <c r="DP87" s="7"/>
      <c r="DQ87" s="7"/>
      <c r="DR87" s="7"/>
      <c r="DS87" s="7"/>
      <c r="DT87" s="7"/>
      <c r="DU87" s="7"/>
    </row>
    <row r="88" spans="1:125" x14ac:dyDescent="0.25">
      <c r="A88" s="269" t="s">
        <v>44</v>
      </c>
      <c r="B88" s="249">
        <v>11427557</v>
      </c>
      <c r="C88" s="250">
        <v>1.5377211395216999</v>
      </c>
      <c r="D88" s="251">
        <v>17641.62079028994</v>
      </c>
      <c r="E88" s="251"/>
      <c r="F88" s="252"/>
      <c r="G88" s="262">
        <v>2.2205555546490001</v>
      </c>
      <c r="H88" s="262">
        <v>2.2016844420608002</v>
      </c>
      <c r="I88" s="262">
        <v>2.3797550699115</v>
      </c>
      <c r="J88" s="262">
        <v>2.095595510925</v>
      </c>
      <c r="K88" s="262">
        <v>1.9142593941462001</v>
      </c>
      <c r="L88" s="262">
        <v>2.0340887211369001</v>
      </c>
      <c r="M88" s="262">
        <v>2.1959936242345002</v>
      </c>
      <c r="N88" s="262">
        <v>2.1836801929368002</v>
      </c>
      <c r="O88" s="263">
        <v>2.1501994959138</v>
      </c>
      <c r="P88" s="263">
        <v>2.0312894215677999</v>
      </c>
      <c r="Q88" s="254">
        <v>2.1143355609525001</v>
      </c>
      <c r="R88" s="254">
        <v>2.1070274632323001</v>
      </c>
      <c r="S88" s="255">
        <v>2.1550866773595998</v>
      </c>
      <c r="T88" s="255">
        <v>2.0896054422938</v>
      </c>
      <c r="U88" s="256">
        <v>2.0854742023804</v>
      </c>
      <c r="V88" s="256">
        <v>2.2675654150584998</v>
      </c>
      <c r="W88" s="254">
        <v>2.3356015098884</v>
      </c>
      <c r="X88" s="254">
        <v>2.2094047549255</v>
      </c>
      <c r="Y88" s="254">
        <v>2.3549234602253999</v>
      </c>
      <c r="Z88" s="254">
        <v>2.5881668556177</v>
      </c>
      <c r="AA88" s="257">
        <v>2.4239376363887999</v>
      </c>
      <c r="AB88" s="258">
        <v>2.6446841697414998</v>
      </c>
      <c r="AC88" s="258">
        <v>2.8358208870279</v>
      </c>
      <c r="AD88" s="259">
        <v>2.8686665032894001</v>
      </c>
      <c r="AE88" s="260">
        <v>2.9676114273088001</v>
      </c>
      <c r="AF88" s="254"/>
      <c r="AG88" s="254"/>
      <c r="AH88" s="254"/>
      <c r="AI88" s="254"/>
      <c r="AJ88" s="254"/>
      <c r="AK88" s="254"/>
      <c r="AL88" s="254"/>
      <c r="AM88" s="254"/>
      <c r="AN88" s="254"/>
      <c r="AO88" s="254"/>
      <c r="AP88" s="254"/>
      <c r="AQ88" s="254"/>
      <c r="AR88" s="254"/>
      <c r="AS88" s="254"/>
      <c r="AT88" s="254"/>
      <c r="AU88" s="254"/>
      <c r="AV88" s="254"/>
      <c r="AW88" s="254"/>
      <c r="AX88" s="254"/>
      <c r="AY88" s="254"/>
      <c r="AZ88" s="254"/>
      <c r="BA88" s="254"/>
      <c r="BB88" s="254"/>
      <c r="BC88" s="254"/>
      <c r="BD88" s="254"/>
      <c r="BE88" s="254"/>
      <c r="BF88" s="254"/>
      <c r="BG88" s="254"/>
      <c r="BH88" s="254"/>
      <c r="BI88" s="254"/>
      <c r="BJ88" s="254"/>
      <c r="BK88" s="254"/>
      <c r="BL88" s="254"/>
      <c r="BM88" s="254"/>
      <c r="BN88" s="254"/>
      <c r="BO88" s="254"/>
      <c r="BP88" s="254"/>
      <c r="BQ88" s="254"/>
      <c r="BR88" s="254"/>
      <c r="BS88" s="254"/>
      <c r="BT88" s="254"/>
      <c r="BU88" s="254"/>
      <c r="BV88" s="254"/>
      <c r="BW88" s="254"/>
      <c r="BX88" s="254"/>
      <c r="BY88" s="254"/>
      <c r="BZ88" s="254"/>
      <c r="CA88" s="254"/>
      <c r="CB88" s="254"/>
      <c r="CC88" s="254"/>
      <c r="CD88" s="254"/>
      <c r="CE88" s="254"/>
      <c r="CF88" s="254"/>
      <c r="CG88" s="254"/>
      <c r="CH88" s="254"/>
      <c r="CI88" s="254"/>
      <c r="CJ88" s="254"/>
      <c r="CK88" s="254"/>
      <c r="CL88" s="254"/>
      <c r="CM88" s="254"/>
      <c r="CN88" s="254"/>
      <c r="CO88" s="254"/>
      <c r="CP88" s="254"/>
      <c r="CQ88" s="254"/>
      <c r="CR88" s="254"/>
      <c r="CS88" s="254"/>
      <c r="CT88" s="254"/>
      <c r="CU88" s="254"/>
      <c r="CV88" s="254"/>
      <c r="CW88" s="254"/>
      <c r="CX88" s="254"/>
      <c r="CY88" s="254"/>
      <c r="CZ88" s="254"/>
      <c r="DA88" s="254"/>
      <c r="DB88" s="254"/>
      <c r="DH88" s="7"/>
      <c r="DI88" s="7"/>
      <c r="DJ88" s="7"/>
      <c r="DK88" s="7"/>
      <c r="DL88" s="7"/>
      <c r="DM88" s="7"/>
      <c r="DN88" s="7"/>
      <c r="DO88" s="7"/>
      <c r="DP88" s="7"/>
      <c r="DQ88" s="7"/>
      <c r="DR88" s="7"/>
      <c r="DS88" s="7"/>
      <c r="DT88" s="7"/>
      <c r="DU88" s="7"/>
    </row>
    <row r="89" spans="1:125" x14ac:dyDescent="0.25">
      <c r="A89" s="269" t="s">
        <v>125</v>
      </c>
      <c r="B89" s="249">
        <v>18135478</v>
      </c>
      <c r="C89" s="250">
        <v>1.8208363359178097</v>
      </c>
      <c r="D89" s="251">
        <v>11765.083729215405</v>
      </c>
      <c r="E89" s="251"/>
      <c r="F89" s="252"/>
      <c r="G89" s="262">
        <v>1.7470215716566999</v>
      </c>
      <c r="H89" s="262">
        <v>1.8919729460765999</v>
      </c>
      <c r="I89" s="262">
        <v>1.8587347346048</v>
      </c>
      <c r="J89" s="262">
        <v>1.8767287445794001</v>
      </c>
      <c r="K89" s="262">
        <v>1.9812444490646</v>
      </c>
      <c r="L89" s="262">
        <v>2.1015753857772999</v>
      </c>
      <c r="M89" s="262">
        <v>2.2178046777915998</v>
      </c>
      <c r="N89" s="262">
        <v>2.2282860416735</v>
      </c>
      <c r="O89" s="263">
        <v>2.2612196330338001</v>
      </c>
      <c r="P89" s="263">
        <v>2.4089276202852998</v>
      </c>
      <c r="Q89" s="254">
        <v>2.5613465106639</v>
      </c>
      <c r="R89" s="254">
        <v>2.5247289326456999</v>
      </c>
      <c r="S89" s="255">
        <v>2.5072440077895002</v>
      </c>
      <c r="T89" s="255">
        <v>2.6279947155715999</v>
      </c>
      <c r="U89" s="256">
        <v>2.7327600370034002</v>
      </c>
      <c r="V89" s="256">
        <v>2.6805492729144</v>
      </c>
      <c r="W89" s="254">
        <v>2.5674582861176001</v>
      </c>
      <c r="X89" s="254">
        <v>2.4696767042326</v>
      </c>
      <c r="Y89" s="254">
        <v>2.5033196482607001</v>
      </c>
      <c r="Z89" s="254">
        <v>2.4517124972114002</v>
      </c>
      <c r="AA89" s="257">
        <v>2.1111761851285999</v>
      </c>
      <c r="AB89" s="258">
        <v>2.3429352361298998</v>
      </c>
      <c r="AC89" s="258">
        <v>2.4814232665392999</v>
      </c>
      <c r="AD89" s="259">
        <v>2.5954135476197</v>
      </c>
      <c r="AE89" s="260">
        <v>2.6274343308150998</v>
      </c>
      <c r="AF89" s="254"/>
      <c r="AG89" s="254"/>
      <c r="AH89" s="254"/>
      <c r="AI89" s="254"/>
      <c r="AJ89" s="254"/>
      <c r="AK89" s="254"/>
      <c r="AL89" s="254"/>
      <c r="AM89" s="254"/>
      <c r="AN89" s="254"/>
      <c r="AO89" s="254"/>
      <c r="AP89" s="254"/>
      <c r="AQ89" s="254"/>
      <c r="AR89" s="254"/>
      <c r="AS89" s="254"/>
      <c r="AT89" s="254"/>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54"/>
      <c r="BQ89" s="254"/>
      <c r="BR89" s="254"/>
      <c r="BS89" s="254"/>
      <c r="BT89" s="254"/>
      <c r="BU89" s="254"/>
      <c r="BV89" s="254"/>
      <c r="BW89" s="254"/>
      <c r="BX89" s="254"/>
      <c r="BY89" s="254"/>
      <c r="BZ89" s="254"/>
      <c r="CA89" s="254"/>
      <c r="CB89" s="254"/>
      <c r="CC89" s="254"/>
      <c r="CD89" s="254"/>
      <c r="CE89" s="254"/>
      <c r="CF89" s="254"/>
      <c r="CG89" s="254"/>
      <c r="CH89" s="254"/>
      <c r="CI89" s="254"/>
      <c r="CJ89" s="254"/>
      <c r="CK89" s="254"/>
      <c r="CL89" s="254"/>
      <c r="CM89" s="254"/>
      <c r="CN89" s="254"/>
      <c r="CO89" s="254"/>
      <c r="CP89" s="254"/>
      <c r="CQ89" s="254"/>
      <c r="CR89" s="254"/>
      <c r="CS89" s="254"/>
      <c r="CT89" s="254"/>
      <c r="CU89" s="254"/>
      <c r="CV89" s="254"/>
      <c r="CW89" s="254"/>
      <c r="CX89" s="254"/>
      <c r="CY89" s="254"/>
      <c r="CZ89" s="254"/>
      <c r="DA89" s="254"/>
      <c r="DB89" s="254"/>
      <c r="DH89" s="7"/>
      <c r="DI89" s="7"/>
      <c r="DJ89" s="7"/>
      <c r="DK89" s="7"/>
      <c r="DL89" s="7"/>
      <c r="DM89" s="7"/>
      <c r="DN89" s="7"/>
      <c r="DO89" s="7"/>
      <c r="DP89" s="7"/>
      <c r="DQ89" s="7"/>
      <c r="DR89" s="7"/>
      <c r="DS89" s="7"/>
      <c r="DT89" s="7"/>
      <c r="DU89" s="7"/>
    </row>
    <row r="90" spans="1:125" x14ac:dyDescent="0.25">
      <c r="A90" s="269" t="s">
        <v>123</v>
      </c>
      <c r="B90" s="249">
        <v>116538258</v>
      </c>
      <c r="C90" s="250">
        <v>1.6499810780747097</v>
      </c>
      <c r="D90" s="251">
        <v>12951.71121702122</v>
      </c>
      <c r="E90" s="251">
        <v>0.23</v>
      </c>
      <c r="F90" s="252"/>
      <c r="G90" s="253">
        <v>1.8298240846599001</v>
      </c>
      <c r="H90" s="253">
        <v>1.9824418379091999</v>
      </c>
      <c r="I90" s="253">
        <v>1.997000624097</v>
      </c>
      <c r="J90" s="253">
        <v>1.9985330530179</v>
      </c>
      <c r="K90" s="253">
        <v>2.1280684292920999</v>
      </c>
      <c r="L90" s="253">
        <v>2.3234093294223999</v>
      </c>
      <c r="M90" s="253">
        <v>2.4165647433508002</v>
      </c>
      <c r="N90" s="253">
        <v>2.5391543052936001</v>
      </c>
      <c r="O90" s="254">
        <v>2.4955648796140002</v>
      </c>
      <c r="P90" s="254">
        <v>2.5506881172711999</v>
      </c>
      <c r="Q90" s="254">
        <v>2.5177108572879998</v>
      </c>
      <c r="R90" s="254">
        <v>2.5535093838214999</v>
      </c>
      <c r="S90" s="255">
        <v>2.6528638535978</v>
      </c>
      <c r="T90" s="255">
        <v>2.5471605198693998</v>
      </c>
      <c r="U90" s="256">
        <v>2.5389270909557</v>
      </c>
      <c r="V90" s="256">
        <v>2.5529799657550001</v>
      </c>
      <c r="W90" s="254">
        <v>2.6139243923034998</v>
      </c>
      <c r="X90" s="254">
        <v>2.6827071437373</v>
      </c>
      <c r="Y90" s="254">
        <v>2.5782848366426001</v>
      </c>
      <c r="Z90" s="254">
        <v>2.3429155689500001</v>
      </c>
      <c r="AA90" s="257">
        <v>2.3914949280963</v>
      </c>
      <c r="AB90" s="258">
        <v>2.4990568916439999</v>
      </c>
      <c r="AC90" s="258">
        <v>2.4337839615246</v>
      </c>
      <c r="AD90" s="259">
        <v>2.5512778774760001</v>
      </c>
      <c r="AE90" s="260">
        <v>2.6560890960629</v>
      </c>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c r="BP90" s="254"/>
      <c r="BQ90" s="254"/>
      <c r="BR90" s="254"/>
      <c r="BS90" s="254"/>
      <c r="BT90" s="254"/>
      <c r="BU90" s="254"/>
      <c r="BV90" s="254"/>
      <c r="BW90" s="254"/>
      <c r="BX90" s="254"/>
      <c r="BY90" s="254"/>
      <c r="BZ90" s="254"/>
      <c r="CA90" s="254"/>
      <c r="CB90" s="254"/>
      <c r="CC90" s="254"/>
      <c r="CD90" s="254"/>
      <c r="CE90" s="254"/>
      <c r="CF90" s="254"/>
      <c r="CG90" s="254"/>
      <c r="CH90" s="254"/>
      <c r="CI90" s="254"/>
      <c r="CJ90" s="254"/>
      <c r="CK90" s="254"/>
      <c r="CL90" s="254"/>
      <c r="CM90" s="254"/>
      <c r="CN90" s="254"/>
      <c r="CO90" s="254"/>
      <c r="CP90" s="254"/>
      <c r="CQ90" s="254"/>
      <c r="CR90" s="254"/>
      <c r="CS90" s="254"/>
      <c r="CT90" s="254"/>
      <c r="CU90" s="254"/>
      <c r="CV90" s="254"/>
      <c r="CW90" s="254"/>
      <c r="CX90" s="254"/>
      <c r="CY90" s="254"/>
      <c r="CZ90" s="254"/>
      <c r="DA90" s="254"/>
      <c r="DB90" s="254"/>
      <c r="DH90" s="7"/>
      <c r="DI90" s="7"/>
      <c r="DJ90" s="7"/>
      <c r="DK90" s="7"/>
      <c r="DL90" s="7"/>
      <c r="DM90" s="7"/>
      <c r="DN90" s="7"/>
      <c r="DO90" s="7"/>
      <c r="DP90" s="7"/>
      <c r="DQ90" s="7"/>
      <c r="DR90" s="7"/>
      <c r="DS90" s="7"/>
      <c r="DT90" s="7"/>
      <c r="DU90" s="7"/>
    </row>
    <row r="91" spans="1:125" x14ac:dyDescent="0.25">
      <c r="A91" s="269" t="s">
        <v>101</v>
      </c>
      <c r="B91" s="249">
        <v>6338193</v>
      </c>
      <c r="C91" s="250">
        <v>0.81044955706265787</v>
      </c>
      <c r="D91" s="251">
        <v>9079.6365390472347</v>
      </c>
      <c r="E91" s="251"/>
      <c r="F91" s="252"/>
      <c r="G91" s="253">
        <v>0.98826606736732003</v>
      </c>
      <c r="H91" s="253">
        <v>1.0220723718860001</v>
      </c>
      <c r="I91" s="253">
        <v>1.0191306325550999</v>
      </c>
      <c r="J91" s="253">
        <v>1.1018082780595999</v>
      </c>
      <c r="K91" s="253">
        <v>1.1380660330848</v>
      </c>
      <c r="L91" s="253">
        <v>1.1664733721311999</v>
      </c>
      <c r="M91" s="253">
        <v>1.2200291362775999</v>
      </c>
      <c r="N91" s="253">
        <v>1.2786412084965</v>
      </c>
      <c r="O91" s="254">
        <v>1.1604236367052001</v>
      </c>
      <c r="P91" s="254">
        <v>1.1240308402593999</v>
      </c>
      <c r="Q91" s="254">
        <v>1.0908587895820001</v>
      </c>
      <c r="R91" s="254">
        <v>1.1341592733629999</v>
      </c>
      <c r="S91" s="255">
        <v>1.124808392324</v>
      </c>
      <c r="T91" s="255">
        <v>1.0614631493264</v>
      </c>
      <c r="U91" s="256">
        <v>1.0849014065425999</v>
      </c>
      <c r="V91" s="256">
        <v>1.1508717473589001</v>
      </c>
      <c r="W91" s="254">
        <v>1.1550184742648999</v>
      </c>
      <c r="X91" s="254">
        <v>1.0398705270649</v>
      </c>
      <c r="Y91" s="254">
        <v>1.1077215954469</v>
      </c>
      <c r="Z91" s="254">
        <v>1.2577605561005001</v>
      </c>
      <c r="AA91" s="257">
        <v>1.0269166176708</v>
      </c>
      <c r="AB91" s="258">
        <v>1.1564613416898999</v>
      </c>
      <c r="AC91" s="258">
        <v>1.2932743903402</v>
      </c>
      <c r="AD91" s="259">
        <v>1.4041523172093999</v>
      </c>
      <c r="AE91" s="260">
        <v>1.4437762940001999</v>
      </c>
      <c r="AF91" s="254"/>
      <c r="AG91" s="254"/>
      <c r="AH91" s="254"/>
      <c r="AI91" s="254"/>
      <c r="AJ91" s="254"/>
      <c r="AK91" s="254"/>
      <c r="AL91" s="254"/>
      <c r="AM91" s="254"/>
      <c r="AN91" s="254"/>
      <c r="AO91" s="254"/>
      <c r="AP91" s="254"/>
      <c r="AQ91" s="254"/>
      <c r="AR91" s="254"/>
      <c r="AS91" s="254"/>
      <c r="AT91" s="254"/>
      <c r="AU91" s="254"/>
      <c r="AV91" s="254"/>
      <c r="AW91" s="254"/>
      <c r="AX91" s="254"/>
      <c r="AY91" s="254"/>
      <c r="AZ91" s="254"/>
      <c r="BA91" s="254"/>
      <c r="BB91" s="254"/>
      <c r="BC91" s="254"/>
      <c r="BD91" s="254"/>
      <c r="BE91" s="254"/>
      <c r="BF91" s="254"/>
      <c r="BG91" s="254"/>
      <c r="BH91" s="254"/>
      <c r="BI91" s="254"/>
      <c r="BJ91" s="254"/>
      <c r="BK91" s="254"/>
      <c r="BL91" s="254"/>
      <c r="BM91" s="254"/>
      <c r="BN91" s="254"/>
      <c r="BO91" s="254"/>
      <c r="BP91" s="254"/>
      <c r="BQ91" s="254"/>
      <c r="BR91" s="254"/>
      <c r="BS91" s="254"/>
      <c r="BT91" s="254"/>
      <c r="BU91" s="254"/>
      <c r="BV91" s="254"/>
      <c r="BW91" s="254"/>
      <c r="BX91" s="254"/>
      <c r="BY91" s="254"/>
      <c r="BZ91" s="254"/>
      <c r="CA91" s="254"/>
      <c r="CB91" s="254"/>
      <c r="CC91" s="254"/>
      <c r="CD91" s="254"/>
      <c r="CE91" s="254"/>
      <c r="CF91" s="254"/>
      <c r="CG91" s="254"/>
      <c r="CH91" s="254"/>
      <c r="CI91" s="254"/>
      <c r="CJ91" s="254"/>
      <c r="CK91" s="254"/>
      <c r="CL91" s="254"/>
      <c r="CM91" s="254"/>
      <c r="CN91" s="254"/>
      <c r="CO91" s="254"/>
      <c r="CP91" s="254"/>
      <c r="CQ91" s="254"/>
      <c r="CR91" s="254"/>
      <c r="CS91" s="254"/>
      <c r="CT91" s="254"/>
      <c r="CU91" s="254"/>
      <c r="CV91" s="254"/>
      <c r="CW91" s="254"/>
      <c r="CX91" s="254"/>
      <c r="CY91" s="254"/>
      <c r="CZ91" s="254"/>
      <c r="DA91" s="254"/>
      <c r="DB91" s="254"/>
      <c r="DH91" s="7"/>
      <c r="DI91" s="7"/>
      <c r="DJ91" s="7"/>
      <c r="DK91" s="7"/>
      <c r="DL91" s="7"/>
      <c r="DM91" s="7"/>
      <c r="DN91" s="7"/>
      <c r="DO91" s="7"/>
      <c r="DP91" s="7"/>
      <c r="DQ91" s="7"/>
      <c r="DR91" s="7"/>
      <c r="DS91" s="7"/>
      <c r="DT91" s="7"/>
      <c r="DU91" s="7"/>
    </row>
    <row r="92" spans="1:125" x14ac:dyDescent="0.25">
      <c r="A92" s="269" t="s">
        <v>127</v>
      </c>
      <c r="B92" s="249">
        <v>1892516</v>
      </c>
      <c r="C92" s="250">
        <v>2.0456017088243619</v>
      </c>
      <c r="D92" s="251">
        <v>19026.478581367162</v>
      </c>
      <c r="E92" s="251"/>
      <c r="F92" s="252"/>
      <c r="G92" s="253">
        <v>4.4677245027734003</v>
      </c>
      <c r="H92" s="253">
        <v>5.6280390605303001</v>
      </c>
      <c r="I92" s="253">
        <v>4.8202321269002004</v>
      </c>
      <c r="J92" s="253">
        <v>5.1691804680973998</v>
      </c>
      <c r="K92" s="253">
        <v>8.6640638954105</v>
      </c>
      <c r="L92" s="253">
        <v>8.4451759138236007</v>
      </c>
      <c r="M92" s="253">
        <v>8.0613449122014007</v>
      </c>
      <c r="N92" s="253">
        <v>8.6050544065245003</v>
      </c>
      <c r="O92" s="254">
        <v>7.6077634857458998</v>
      </c>
      <c r="P92" s="254">
        <v>6.0255000589502998</v>
      </c>
      <c r="Q92" s="254">
        <v>6.0097559853281997</v>
      </c>
      <c r="R92" s="254">
        <v>5.9951421007733003</v>
      </c>
      <c r="S92" s="255">
        <v>5.4015381964760003</v>
      </c>
      <c r="T92" s="255">
        <v>5.2810332558755997</v>
      </c>
      <c r="U92" s="256">
        <v>5.0626593147524996</v>
      </c>
      <c r="V92" s="256">
        <v>4.6000691607934003</v>
      </c>
      <c r="W92" s="254">
        <v>4.4120318815532</v>
      </c>
      <c r="X92" s="254">
        <v>3.855072649717</v>
      </c>
      <c r="Y92" s="254">
        <v>4.0453848476788004</v>
      </c>
      <c r="Z92" s="254">
        <v>3.7662132758398998</v>
      </c>
      <c r="AA92" s="257">
        <v>3.4915705042303</v>
      </c>
      <c r="AB92" s="258">
        <v>3.464743730635</v>
      </c>
      <c r="AC92" s="258">
        <v>3.3970327035992001</v>
      </c>
      <c r="AD92" s="259">
        <v>3.0841926444064001</v>
      </c>
      <c r="AE92" s="260">
        <v>3.0338809583533002</v>
      </c>
      <c r="AF92" s="254"/>
      <c r="AG92" s="254"/>
      <c r="AH92" s="254"/>
      <c r="AI92" s="254"/>
      <c r="AJ92" s="254"/>
      <c r="AK92" s="254"/>
      <c r="AL92" s="254"/>
      <c r="AM92" s="254"/>
      <c r="AN92" s="254"/>
      <c r="AO92" s="254"/>
      <c r="AP92" s="254"/>
      <c r="AQ92" s="254"/>
      <c r="AR92" s="254"/>
      <c r="AS92" s="254"/>
      <c r="AT92" s="254"/>
      <c r="AU92" s="254"/>
      <c r="AV92" s="254"/>
      <c r="AW92" s="254"/>
      <c r="AX92" s="254"/>
      <c r="AY92" s="254"/>
      <c r="AZ92" s="254"/>
      <c r="BA92" s="254"/>
      <c r="BB92" s="254"/>
      <c r="BC92" s="254"/>
      <c r="BD92" s="254"/>
      <c r="BE92" s="254"/>
      <c r="BF92" s="254"/>
      <c r="BG92" s="254"/>
      <c r="BH92" s="254"/>
      <c r="BI92" s="254"/>
      <c r="BJ92" s="254"/>
      <c r="BK92" s="254"/>
      <c r="BL92" s="254"/>
      <c r="BM92" s="254"/>
      <c r="BN92" s="254"/>
      <c r="BO92" s="254"/>
      <c r="BP92" s="254"/>
      <c r="BQ92" s="254"/>
      <c r="BR92" s="254"/>
      <c r="BS92" s="254"/>
      <c r="BT92" s="254"/>
      <c r="BU92" s="254"/>
      <c r="BV92" s="254"/>
      <c r="BW92" s="254"/>
      <c r="BX92" s="254"/>
      <c r="BY92" s="254"/>
      <c r="BZ92" s="254"/>
      <c r="CA92" s="254"/>
      <c r="CB92" s="254"/>
      <c r="CC92" s="254"/>
      <c r="CD92" s="254"/>
      <c r="CE92" s="254"/>
      <c r="CF92" s="254"/>
      <c r="CG92" s="254"/>
      <c r="CH92" s="254"/>
      <c r="CI92" s="254"/>
      <c r="CJ92" s="254"/>
      <c r="CK92" s="254"/>
      <c r="CL92" s="254"/>
      <c r="CM92" s="254"/>
      <c r="CN92" s="254"/>
      <c r="CO92" s="254"/>
      <c r="CP92" s="254"/>
      <c r="CQ92" s="254"/>
      <c r="CR92" s="254"/>
      <c r="CS92" s="254"/>
      <c r="CT92" s="254"/>
      <c r="CU92" s="254"/>
      <c r="CV92" s="254"/>
      <c r="CW92" s="254"/>
      <c r="CX92" s="254"/>
      <c r="CY92" s="254"/>
      <c r="CZ92" s="254"/>
      <c r="DA92" s="254"/>
      <c r="DB92" s="254"/>
      <c r="DH92" s="7"/>
      <c r="DI92" s="7"/>
      <c r="DJ92" s="7"/>
      <c r="DK92" s="7"/>
      <c r="DL92" s="7"/>
      <c r="DM92" s="7"/>
      <c r="DN92" s="7"/>
      <c r="DO92" s="7"/>
      <c r="DP92" s="7"/>
      <c r="DQ92" s="7"/>
      <c r="DR92" s="7"/>
      <c r="DS92" s="7"/>
      <c r="DT92" s="7"/>
      <c r="DU92" s="7"/>
    </row>
    <row r="93" spans="1:125" x14ac:dyDescent="0.25">
      <c r="A93" s="269" t="s">
        <v>79</v>
      </c>
      <c r="B93" s="249">
        <v>3535603</v>
      </c>
      <c r="C93" s="250">
        <v>0.209445507440498</v>
      </c>
      <c r="D93" s="251">
        <v>2267.8167735536754</v>
      </c>
      <c r="E93" s="251"/>
      <c r="F93" s="252"/>
      <c r="G93" s="253">
        <v>0.19755897771274</v>
      </c>
      <c r="H93" s="253">
        <v>0.21026917390773001</v>
      </c>
      <c r="I93" s="253">
        <v>0.20073048302922999</v>
      </c>
      <c r="J93" s="253">
        <v>0.18736933781691001</v>
      </c>
      <c r="K93" s="253">
        <v>0.18591191207265001</v>
      </c>
      <c r="L93" s="253">
        <v>0.15223242439702001</v>
      </c>
      <c r="M93" s="253">
        <v>0.13362111717718</v>
      </c>
      <c r="N93" s="253">
        <v>0.12762532909086</v>
      </c>
      <c r="O93" s="254">
        <v>0.10940459695026999</v>
      </c>
      <c r="P93" s="254">
        <v>0.11157097046781</v>
      </c>
      <c r="Q93" s="254">
        <v>0.11768921257028001</v>
      </c>
      <c r="R93" s="254">
        <v>0.13780623858935001</v>
      </c>
      <c r="S93" s="255">
        <v>0.13906689232649</v>
      </c>
      <c r="T93" s="255">
        <v>0.12762190838786</v>
      </c>
      <c r="U93" s="256">
        <v>0.12548980640199001</v>
      </c>
      <c r="V93" s="256">
        <v>0.11917068680156</v>
      </c>
      <c r="W93" s="254">
        <v>0.12052920815720999</v>
      </c>
      <c r="X93" s="254">
        <v>0.1156353351834</v>
      </c>
      <c r="Y93" s="254">
        <v>0.12626465274559001</v>
      </c>
      <c r="Z93" s="254">
        <v>0.12686333031027</v>
      </c>
      <c r="AA93" s="257">
        <v>0.12361067477358</v>
      </c>
      <c r="AB93" s="258">
        <v>0.12816062551717999</v>
      </c>
      <c r="AC93" s="258">
        <v>0.13205175240153999</v>
      </c>
      <c r="AD93" s="259">
        <v>0.13169091833994001</v>
      </c>
      <c r="AE93" s="260">
        <v>0.13119348205025</v>
      </c>
      <c r="AF93" s="254"/>
      <c r="AG93" s="254"/>
      <c r="AH93" s="254"/>
      <c r="AI93" s="254"/>
      <c r="AJ93" s="254"/>
      <c r="AK93" s="254"/>
      <c r="AL93" s="254"/>
      <c r="AM93" s="254"/>
      <c r="AN93" s="254"/>
      <c r="AO93" s="254"/>
      <c r="AP93" s="254"/>
      <c r="AQ93" s="254"/>
      <c r="AR93" s="254"/>
      <c r="AS93" s="254"/>
      <c r="AT93" s="254"/>
      <c r="AU93" s="254"/>
      <c r="AV93" s="254"/>
      <c r="AW93" s="254"/>
      <c r="AX93" s="254"/>
      <c r="AY93" s="254"/>
      <c r="AZ93" s="254"/>
      <c r="BA93" s="254"/>
      <c r="BB93" s="254"/>
      <c r="BC93" s="254"/>
      <c r="BD93" s="254"/>
      <c r="BE93" s="254"/>
      <c r="BF93" s="254"/>
      <c r="BG93" s="254"/>
      <c r="BH93" s="254"/>
      <c r="BI93" s="254"/>
      <c r="BJ93" s="254"/>
      <c r="BK93" s="254"/>
      <c r="BL93" s="254"/>
      <c r="BM93" s="254"/>
      <c r="BN93" s="254"/>
      <c r="BO93" s="254"/>
      <c r="BP93" s="254"/>
      <c r="BQ93" s="254"/>
      <c r="BR93" s="254"/>
      <c r="BS93" s="254"/>
      <c r="BT93" s="254"/>
      <c r="BU93" s="254"/>
      <c r="BV93" s="254"/>
      <c r="BW93" s="254"/>
      <c r="BX93" s="254"/>
      <c r="BY93" s="254"/>
      <c r="BZ93" s="254"/>
      <c r="CA93" s="254"/>
      <c r="CB93" s="254"/>
      <c r="CC93" s="254"/>
      <c r="CD93" s="254"/>
      <c r="CE93" s="254"/>
      <c r="CF93" s="254"/>
      <c r="CG93" s="254"/>
      <c r="CH93" s="254"/>
      <c r="CI93" s="254"/>
      <c r="CJ93" s="254"/>
      <c r="CK93" s="254"/>
      <c r="CL93" s="254"/>
      <c r="CM93" s="254"/>
      <c r="CN93" s="254"/>
      <c r="CO93" s="254"/>
      <c r="CP93" s="254"/>
      <c r="CQ93" s="254"/>
      <c r="CR93" s="254"/>
      <c r="CS93" s="254"/>
      <c r="CT93" s="254"/>
      <c r="CU93" s="254"/>
      <c r="CV93" s="254"/>
      <c r="CW93" s="254"/>
      <c r="CX93" s="254"/>
      <c r="CY93" s="254"/>
      <c r="CZ93" s="254"/>
      <c r="DA93" s="254"/>
      <c r="DB93" s="254"/>
      <c r="DH93" s="7"/>
      <c r="DI93" s="7"/>
      <c r="DJ93" s="7"/>
      <c r="DK93" s="7"/>
      <c r="DL93" s="7"/>
      <c r="DM93" s="7"/>
      <c r="DN93" s="7"/>
      <c r="DO93" s="7"/>
      <c r="DP93" s="7"/>
      <c r="DQ93" s="7"/>
      <c r="DR93" s="7"/>
      <c r="DS93" s="7"/>
      <c r="DT93" s="7"/>
      <c r="DU93" s="7"/>
    </row>
    <row r="94" spans="1:125" x14ac:dyDescent="0.25">
      <c r="A94" s="269" t="s">
        <v>209</v>
      </c>
      <c r="B94" s="249">
        <v>1371986</v>
      </c>
      <c r="C94" s="250">
        <v>16.744111317211001</v>
      </c>
      <c r="D94" s="251">
        <v>34489.331474401668</v>
      </c>
      <c r="E94" s="251">
        <v>4.46</v>
      </c>
      <c r="F94" s="252"/>
      <c r="G94" s="253">
        <v>12.737738255814</v>
      </c>
      <c r="H94" s="253">
        <v>13.112022928598</v>
      </c>
      <c r="I94" s="253">
        <v>12.669749456364</v>
      </c>
      <c r="J94" s="253">
        <v>14.243032909955</v>
      </c>
      <c r="K94" s="253">
        <v>14.700826333503</v>
      </c>
      <c r="L94" s="253">
        <v>14.803910144146</v>
      </c>
      <c r="M94" s="253">
        <v>14.401924513239001</v>
      </c>
      <c r="N94" s="253">
        <v>17.137291368745998</v>
      </c>
      <c r="O94" s="254">
        <v>15.586093577641</v>
      </c>
      <c r="P94" s="254">
        <v>13.054759650248</v>
      </c>
      <c r="Q94" s="254">
        <v>16.677119712633999</v>
      </c>
      <c r="R94" s="254">
        <v>16.813277528192</v>
      </c>
      <c r="S94" s="255">
        <v>16.023550295660002</v>
      </c>
      <c r="T94" s="255">
        <v>17.885365396735001</v>
      </c>
      <c r="U94" s="256">
        <v>17.25733989806</v>
      </c>
      <c r="V94" s="256">
        <v>15.98259689573</v>
      </c>
      <c r="W94" s="254">
        <v>15.686652313522</v>
      </c>
      <c r="X94" s="254">
        <v>16.771680088804001</v>
      </c>
      <c r="Y94" s="254">
        <v>18.096927062012</v>
      </c>
      <c r="Z94" s="254">
        <v>11.859907576408</v>
      </c>
      <c r="AA94" s="257">
        <v>9.3290104802879998</v>
      </c>
      <c r="AB94" s="258">
        <v>9.9657353831282993</v>
      </c>
      <c r="AC94" s="258">
        <v>11.61503577011</v>
      </c>
      <c r="AD94" s="259">
        <v>8.9015397039818005</v>
      </c>
      <c r="AE94" s="260">
        <v>8.2868073806788995</v>
      </c>
      <c r="AF94" s="254"/>
      <c r="AG94" s="254"/>
      <c r="AH94" s="254"/>
      <c r="AI94" s="254"/>
      <c r="AJ94" s="254"/>
      <c r="AK94" s="254"/>
      <c r="AL94" s="254"/>
      <c r="AM94" s="254"/>
      <c r="AN94" s="254"/>
      <c r="AO94" s="254"/>
      <c r="AP94" s="254"/>
      <c r="AQ94" s="254"/>
      <c r="AR94" s="254"/>
      <c r="AS94" s="254"/>
      <c r="AT94" s="254"/>
      <c r="AU94" s="254"/>
      <c r="AV94" s="254"/>
      <c r="AW94" s="254"/>
      <c r="AX94" s="254"/>
      <c r="AY94" s="254"/>
      <c r="AZ94" s="254"/>
      <c r="BA94" s="254"/>
      <c r="BB94" s="254"/>
      <c r="BC94" s="254"/>
      <c r="BD94" s="254"/>
      <c r="BE94" s="254"/>
      <c r="BF94" s="254"/>
      <c r="BG94" s="254"/>
      <c r="BH94" s="254"/>
      <c r="BI94" s="254"/>
      <c r="BJ94" s="254"/>
      <c r="BK94" s="254"/>
      <c r="BL94" s="254"/>
      <c r="BM94" s="254"/>
      <c r="BN94" s="254"/>
      <c r="BO94" s="254"/>
      <c r="BP94" s="254"/>
      <c r="BQ94" s="254"/>
      <c r="BR94" s="254"/>
      <c r="BS94" s="254"/>
      <c r="BT94" s="254"/>
      <c r="BU94" s="254"/>
      <c r="BV94" s="254"/>
      <c r="BW94" s="254"/>
      <c r="BX94" s="254"/>
      <c r="BY94" s="254"/>
      <c r="BZ94" s="254"/>
      <c r="CA94" s="254"/>
      <c r="CB94" s="254"/>
      <c r="CC94" s="254"/>
      <c r="CD94" s="254"/>
      <c r="CE94" s="254"/>
      <c r="CF94" s="254"/>
      <c r="CG94" s="254"/>
      <c r="CH94" s="254"/>
      <c r="CI94" s="254"/>
      <c r="CJ94" s="254"/>
      <c r="CK94" s="254"/>
      <c r="CL94" s="254"/>
      <c r="CM94" s="254"/>
      <c r="CN94" s="254"/>
      <c r="CO94" s="254"/>
      <c r="CP94" s="254"/>
      <c r="CQ94" s="254"/>
      <c r="CR94" s="254"/>
      <c r="CS94" s="254"/>
      <c r="CT94" s="254"/>
      <c r="CU94" s="254"/>
      <c r="CV94" s="254"/>
      <c r="CW94" s="254"/>
      <c r="CX94" s="254"/>
      <c r="CY94" s="254"/>
      <c r="CZ94" s="254"/>
      <c r="DA94" s="254"/>
      <c r="DB94" s="254"/>
      <c r="DH94" s="7"/>
      <c r="DI94" s="7"/>
      <c r="DJ94" s="7"/>
      <c r="DK94" s="7"/>
      <c r="DL94" s="7"/>
      <c r="DM94" s="7"/>
      <c r="DN94" s="7"/>
      <c r="DO94" s="7"/>
      <c r="DP94" s="7"/>
      <c r="DQ94" s="7"/>
      <c r="DR94" s="7"/>
      <c r="DS94" s="7"/>
      <c r="DT94" s="7"/>
      <c r="DU94" s="7"/>
    </row>
    <row r="95" spans="1:125" x14ac:dyDescent="0.25">
      <c r="A95" s="269" t="s">
        <v>251</v>
      </c>
      <c r="B95" s="249">
        <v>1242822</v>
      </c>
      <c r="C95" s="250">
        <v>1.2104066931518669</v>
      </c>
      <c r="D95" s="251">
        <v>8771.9126364459371</v>
      </c>
      <c r="E95" s="251"/>
      <c r="F95" s="252"/>
      <c r="G95" s="253">
        <v>1.0340385413935</v>
      </c>
      <c r="H95" s="253">
        <v>1.0364417215955</v>
      </c>
      <c r="I95" s="253">
        <v>1.0014679339456001</v>
      </c>
      <c r="J95" s="253">
        <v>0.92396935176007999</v>
      </c>
      <c r="K95" s="253">
        <v>0.90819916449214999</v>
      </c>
      <c r="L95" s="253">
        <v>0.89601436897466002</v>
      </c>
      <c r="M95" s="253">
        <v>0.89150858061170002</v>
      </c>
      <c r="N95" s="253">
        <v>0.90688348473096003</v>
      </c>
      <c r="O95" s="254">
        <v>0.87411894612073004</v>
      </c>
      <c r="P95" s="254">
        <v>0.88873007807856996</v>
      </c>
      <c r="Q95" s="254">
        <v>0.71135066723888996</v>
      </c>
      <c r="R95" s="254">
        <v>0.66879447395126002</v>
      </c>
      <c r="S95" s="255">
        <v>0.64975699671324005</v>
      </c>
      <c r="T95" s="255">
        <v>0.75713373247477</v>
      </c>
      <c r="U95" s="256">
        <v>0.75890280566583002</v>
      </c>
      <c r="V95" s="256">
        <v>0.74366590568979996</v>
      </c>
      <c r="W95" s="254">
        <v>0.77946912955770997</v>
      </c>
      <c r="X95" s="254">
        <v>0.77661695427483002</v>
      </c>
      <c r="Y95" s="254">
        <v>0.76332061153804998</v>
      </c>
      <c r="Z95" s="254">
        <v>0.80264611957207999</v>
      </c>
      <c r="AA95" s="257">
        <v>0.66742653818291997</v>
      </c>
      <c r="AB95" s="258">
        <v>0.67612784733972997</v>
      </c>
      <c r="AC95" s="258">
        <v>0.72445061801072996</v>
      </c>
      <c r="AD95" s="259">
        <v>0.71464603145953998</v>
      </c>
      <c r="AE95" s="260">
        <v>0.71418885687081002</v>
      </c>
      <c r="AF95" s="254"/>
      <c r="AG95" s="254"/>
      <c r="AH95" s="254"/>
      <c r="AI95" s="254"/>
      <c r="AJ95" s="254"/>
      <c r="AK95" s="254"/>
      <c r="AL95" s="254"/>
      <c r="AM95" s="254"/>
      <c r="AN95" s="254"/>
      <c r="AO95" s="254"/>
      <c r="AP95" s="254"/>
      <c r="AQ95" s="254"/>
      <c r="AR95" s="254"/>
      <c r="AS95" s="254"/>
      <c r="AT95" s="254"/>
      <c r="AU95" s="254"/>
      <c r="AV95" s="254"/>
      <c r="AW95" s="254"/>
      <c r="AX95" s="254"/>
      <c r="AY95" s="254"/>
      <c r="AZ95" s="254"/>
      <c r="BA95" s="254"/>
      <c r="BB95" s="254"/>
      <c r="BC95" s="254"/>
      <c r="BD95" s="254"/>
      <c r="BE95" s="254"/>
      <c r="BF95" s="254"/>
      <c r="BG95" s="254"/>
      <c r="BH95" s="254"/>
      <c r="BI95" s="254"/>
      <c r="BJ95" s="254"/>
      <c r="BK95" s="254"/>
      <c r="BL95" s="254"/>
      <c r="BM95" s="254"/>
      <c r="BN95" s="254"/>
      <c r="BO95" s="254"/>
      <c r="BP95" s="254"/>
      <c r="BQ95" s="254"/>
      <c r="BR95" s="254"/>
      <c r="BS95" s="254"/>
      <c r="BT95" s="254"/>
      <c r="BU95" s="254"/>
      <c r="BV95" s="254"/>
      <c r="BW95" s="254"/>
      <c r="BX95" s="254"/>
      <c r="BY95" s="254"/>
      <c r="BZ95" s="254"/>
      <c r="CA95" s="254"/>
      <c r="CB95" s="254"/>
      <c r="CC95" s="254"/>
      <c r="CD95" s="254"/>
      <c r="CE95" s="254"/>
      <c r="CF95" s="254"/>
      <c r="CG95" s="254"/>
      <c r="CH95" s="254"/>
      <c r="CI95" s="254"/>
      <c r="CJ95" s="254"/>
      <c r="CK95" s="254"/>
      <c r="CL95" s="254"/>
      <c r="CM95" s="254"/>
      <c r="CN95" s="254"/>
      <c r="CO95" s="254"/>
      <c r="CP95" s="254"/>
      <c r="CQ95" s="254"/>
      <c r="CR95" s="254"/>
      <c r="CS95" s="254"/>
      <c r="CT95" s="254"/>
      <c r="CU95" s="254"/>
      <c r="CV95" s="254"/>
      <c r="CW95" s="254"/>
      <c r="CX95" s="254"/>
      <c r="CY95" s="254"/>
      <c r="CZ95" s="254"/>
      <c r="DA95" s="254"/>
      <c r="DB95" s="254"/>
      <c r="DH95" s="7"/>
      <c r="DI95" s="7"/>
      <c r="DJ95" s="7"/>
      <c r="DK95" s="7"/>
      <c r="DL95" s="7"/>
      <c r="DM95" s="7"/>
      <c r="DN95" s="7"/>
      <c r="DO95" s="7"/>
      <c r="DP95" s="7"/>
      <c r="DQ95" s="7"/>
      <c r="DR95" s="7"/>
      <c r="DS95" s="7"/>
      <c r="DT95" s="7"/>
      <c r="DU95" s="7"/>
    </row>
    <row r="96" spans="1:125" x14ac:dyDescent="0.25">
      <c r="A96" s="269" t="s">
        <v>51</v>
      </c>
      <c r="B96" s="249">
        <v>132059767</v>
      </c>
      <c r="C96" s="250">
        <v>4.7552344477954603E-2</v>
      </c>
      <c r="D96" s="251">
        <v>1973.3896265109659</v>
      </c>
      <c r="E96" s="251"/>
      <c r="F96" s="252"/>
      <c r="G96" s="253">
        <v>5.8262561724884997E-2</v>
      </c>
      <c r="H96" s="253">
        <v>6.9900962551893001E-2</v>
      </c>
      <c r="I96" s="253">
        <v>6.9814765223029998E-2</v>
      </c>
      <c r="J96" s="253">
        <v>7.2515954982690006E-2</v>
      </c>
      <c r="K96" s="253">
        <v>7.6803925992109001E-2</v>
      </c>
      <c r="L96" s="253">
        <v>7.1329818750103996E-2</v>
      </c>
      <c r="M96" s="253">
        <v>7.3502657972431995E-2</v>
      </c>
      <c r="N96" s="253">
        <v>7.8411103527965001E-2</v>
      </c>
      <c r="O96" s="254">
        <v>8.2521677295300994E-2</v>
      </c>
      <c r="P96" s="254">
        <v>8.0896142790665995E-2</v>
      </c>
      <c r="Q96" s="254">
        <v>7.8458891568980005E-2</v>
      </c>
      <c r="R96" s="254">
        <v>8.8381802732465001E-2</v>
      </c>
      <c r="S96" s="255">
        <v>9.7205705881884999E-2</v>
      </c>
      <c r="T96" s="255">
        <v>0.11004126357231001</v>
      </c>
      <c r="U96" s="256">
        <v>0.12740214301361999</v>
      </c>
      <c r="V96" s="256">
        <v>0.13526951772128001</v>
      </c>
      <c r="W96" s="254">
        <v>0.15654966105248999</v>
      </c>
      <c r="X96" s="254">
        <v>0.15123874037696999</v>
      </c>
      <c r="Y96" s="254">
        <v>0.16245518500662001</v>
      </c>
      <c r="Z96" s="254">
        <v>0.16781542273614</v>
      </c>
      <c r="AA96" s="257">
        <v>0.15977249715947001</v>
      </c>
      <c r="AB96" s="258">
        <v>0.16545409150043</v>
      </c>
      <c r="AC96" s="258">
        <v>0.15529479036496999</v>
      </c>
      <c r="AD96" s="259">
        <v>0.15749820373824999</v>
      </c>
      <c r="AE96" s="260">
        <v>0.15689184710831999</v>
      </c>
      <c r="AF96" s="254"/>
      <c r="AG96" s="254"/>
      <c r="AH96" s="254"/>
      <c r="AI96" s="254"/>
      <c r="AJ96" s="254"/>
      <c r="AK96" s="254"/>
      <c r="AL96" s="254"/>
      <c r="AM96" s="254"/>
      <c r="AN96" s="254"/>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254"/>
      <c r="BO96" s="254"/>
      <c r="BP96" s="254"/>
      <c r="BQ96" s="254"/>
      <c r="BR96" s="254"/>
      <c r="BS96" s="254"/>
      <c r="BT96" s="254"/>
      <c r="BU96" s="254"/>
      <c r="BV96" s="254"/>
      <c r="BW96" s="254"/>
      <c r="BX96" s="254"/>
      <c r="BY96" s="254"/>
      <c r="BZ96" s="254"/>
      <c r="CA96" s="254"/>
      <c r="CB96" s="254"/>
      <c r="CC96" s="254"/>
      <c r="CD96" s="254"/>
      <c r="CE96" s="254"/>
      <c r="CF96" s="254"/>
      <c r="CG96" s="254"/>
      <c r="CH96" s="254"/>
      <c r="CI96" s="254"/>
      <c r="CJ96" s="254"/>
      <c r="CK96" s="254"/>
      <c r="CL96" s="254"/>
      <c r="CM96" s="254"/>
      <c r="CN96" s="254"/>
      <c r="CO96" s="254"/>
      <c r="CP96" s="254"/>
      <c r="CQ96" s="254"/>
      <c r="CR96" s="254"/>
      <c r="CS96" s="254"/>
      <c r="CT96" s="254"/>
      <c r="CU96" s="254"/>
      <c r="CV96" s="254"/>
      <c r="CW96" s="254"/>
      <c r="CX96" s="254"/>
      <c r="CY96" s="254"/>
      <c r="CZ96" s="254"/>
      <c r="DA96" s="254"/>
      <c r="DB96" s="254"/>
      <c r="DH96" s="7"/>
      <c r="DI96" s="7"/>
      <c r="DJ96" s="7"/>
      <c r="DK96" s="7"/>
      <c r="DL96" s="7"/>
      <c r="DM96" s="7"/>
      <c r="DN96" s="7"/>
      <c r="DO96" s="7"/>
      <c r="DP96" s="7"/>
      <c r="DQ96" s="7"/>
      <c r="DR96" s="7"/>
      <c r="DS96" s="7"/>
      <c r="DT96" s="7"/>
      <c r="DU96" s="7"/>
    </row>
    <row r="97" spans="1:125" x14ac:dyDescent="0.25">
      <c r="A97" s="269" t="s">
        <v>117</v>
      </c>
      <c r="B97" s="249">
        <v>928784</v>
      </c>
      <c r="C97" s="250">
        <v>1.4316326834767703</v>
      </c>
      <c r="D97" s="251">
        <v>10976.81130333267</v>
      </c>
      <c r="E97" s="251"/>
      <c r="F97" s="252"/>
      <c r="G97" s="253">
        <v>1.7791876096137</v>
      </c>
      <c r="H97" s="253">
        <v>1.9204079689628</v>
      </c>
      <c r="I97" s="253">
        <v>1.5861284839979</v>
      </c>
      <c r="J97" s="253">
        <v>1.8678354977705001</v>
      </c>
      <c r="K97" s="253">
        <v>2.4182518040406</v>
      </c>
      <c r="L97" s="253">
        <v>2.1061127958280998</v>
      </c>
      <c r="M97" s="253">
        <v>2.2488921835520999</v>
      </c>
      <c r="N97" s="253">
        <v>2.0652007740199001</v>
      </c>
      <c r="O97" s="254">
        <v>1.5317039864429001</v>
      </c>
      <c r="P97" s="254">
        <v>1.2483370891617001</v>
      </c>
      <c r="Q97" s="254">
        <v>1.9728192401350999</v>
      </c>
      <c r="R97" s="254">
        <v>1.4363540306514999</v>
      </c>
      <c r="S97" s="255">
        <v>1.3795410488688999</v>
      </c>
      <c r="T97" s="255">
        <v>1.5608625635577</v>
      </c>
      <c r="U97" s="256">
        <v>1.760965214948</v>
      </c>
      <c r="V97" s="256">
        <v>1.8126984053688999</v>
      </c>
      <c r="W97" s="254">
        <v>1.7718540629541999</v>
      </c>
      <c r="X97" s="254">
        <v>1.7013379675791001</v>
      </c>
      <c r="Y97" s="254">
        <v>1.8141213769107001</v>
      </c>
      <c r="Z97" s="254">
        <v>1.7621119923354001</v>
      </c>
      <c r="AA97" s="257">
        <v>1.1615315181265999</v>
      </c>
      <c r="AB97" s="258">
        <v>1.4437619095373999</v>
      </c>
      <c r="AC97" s="258">
        <v>1.5323985043935999</v>
      </c>
      <c r="AD97" s="259">
        <v>1.5263271881225</v>
      </c>
      <c r="AE97" s="260">
        <v>1.592675205942</v>
      </c>
      <c r="AF97" s="254"/>
      <c r="AG97" s="254"/>
      <c r="AH97" s="254"/>
      <c r="AI97" s="254"/>
      <c r="AJ97" s="254"/>
      <c r="AK97" s="254"/>
      <c r="AL97" s="254"/>
      <c r="AM97" s="254"/>
      <c r="AN97" s="254"/>
      <c r="AO97" s="254"/>
      <c r="AP97" s="254"/>
      <c r="AQ97" s="254"/>
      <c r="AR97" s="254"/>
      <c r="AS97" s="254"/>
      <c r="AT97" s="254"/>
      <c r="AU97" s="254"/>
      <c r="AV97" s="254"/>
      <c r="AW97" s="254"/>
      <c r="AX97" s="254"/>
      <c r="AY97" s="254"/>
      <c r="AZ97" s="254"/>
      <c r="BA97" s="254"/>
      <c r="BB97" s="254"/>
      <c r="BC97" s="254"/>
      <c r="BD97" s="254"/>
      <c r="BE97" s="254"/>
      <c r="BF97" s="254"/>
      <c r="BG97" s="254"/>
      <c r="BH97" s="254"/>
      <c r="BI97" s="254"/>
      <c r="BJ97" s="254"/>
      <c r="BK97" s="254"/>
      <c r="BL97" s="254"/>
      <c r="BM97" s="254"/>
      <c r="BN97" s="254"/>
      <c r="BO97" s="254"/>
      <c r="BP97" s="254"/>
      <c r="BQ97" s="254"/>
      <c r="BR97" s="254"/>
      <c r="BS97" s="254"/>
      <c r="BT97" s="254"/>
      <c r="BU97" s="254"/>
      <c r="BV97" s="254"/>
      <c r="BW97" s="254"/>
      <c r="BX97" s="254"/>
      <c r="BY97" s="254"/>
      <c r="BZ97" s="254"/>
      <c r="CA97" s="254"/>
      <c r="CB97" s="254"/>
      <c r="CC97" s="254"/>
      <c r="CD97" s="254"/>
      <c r="CE97" s="254"/>
      <c r="CF97" s="254"/>
      <c r="CG97" s="254"/>
      <c r="CH97" s="254"/>
      <c r="CI97" s="254"/>
      <c r="CJ97" s="254"/>
      <c r="CK97" s="254"/>
      <c r="CL97" s="254"/>
      <c r="CM97" s="254"/>
      <c r="CN97" s="254"/>
      <c r="CO97" s="254"/>
      <c r="CP97" s="254"/>
      <c r="CQ97" s="254"/>
      <c r="CR97" s="254"/>
      <c r="CS97" s="254"/>
      <c r="CT97" s="254"/>
      <c r="CU97" s="254"/>
      <c r="CV97" s="254"/>
      <c r="CW97" s="254"/>
      <c r="CX97" s="254"/>
      <c r="CY97" s="254"/>
      <c r="CZ97" s="254"/>
      <c r="DA97" s="254"/>
      <c r="DB97" s="254"/>
      <c r="DH97" s="7"/>
      <c r="DI97" s="7"/>
      <c r="DJ97" s="7"/>
      <c r="DK97" s="7"/>
      <c r="DL97" s="7"/>
      <c r="DM97" s="7"/>
      <c r="DN97" s="7"/>
      <c r="DO97" s="7"/>
      <c r="DP97" s="7"/>
      <c r="DQ97" s="7"/>
      <c r="DR97" s="7"/>
      <c r="DS97" s="7"/>
      <c r="DT97" s="7"/>
      <c r="DU97" s="7"/>
    </row>
    <row r="98" spans="1:125" x14ac:dyDescent="0.25">
      <c r="A98" s="269" t="s">
        <v>202</v>
      </c>
      <c r="B98" s="249">
        <v>5637214</v>
      </c>
      <c r="C98" s="250">
        <v>11.5620134829229</v>
      </c>
      <c r="D98" s="251">
        <v>48834.065338853456</v>
      </c>
      <c r="E98" s="251">
        <v>428.82</v>
      </c>
      <c r="F98" s="252"/>
      <c r="G98" s="262">
        <v>11.088755079881</v>
      </c>
      <c r="H98" s="262">
        <v>12.224978632357001</v>
      </c>
      <c r="I98" s="262">
        <v>12.607361820944</v>
      </c>
      <c r="J98" s="262">
        <v>14.175238337650001</v>
      </c>
      <c r="K98" s="262">
        <v>13.439933384553999</v>
      </c>
      <c r="L98" s="262">
        <v>11.07570538665</v>
      </c>
      <c r="M98" s="262">
        <v>13.236323071882</v>
      </c>
      <c r="N98" s="262">
        <v>12.848018544522001</v>
      </c>
      <c r="O98" s="263">
        <v>11.246061065946</v>
      </c>
      <c r="P98" s="263">
        <v>10.68398020846</v>
      </c>
      <c r="Q98" s="254">
        <v>12.271634475939001</v>
      </c>
      <c r="R98" s="254">
        <v>10.803428089307999</v>
      </c>
      <c r="S98" s="255">
        <v>9.6668898078868999</v>
      </c>
      <c r="T98" s="255">
        <v>9.8096346943954007</v>
      </c>
      <c r="U98" s="256">
        <v>9.0557090490916998</v>
      </c>
      <c r="V98" s="256">
        <v>8.3867256139511994</v>
      </c>
      <c r="W98" s="254">
        <v>8.8689779228805996</v>
      </c>
      <c r="X98" s="254">
        <v>8.3421974777022996</v>
      </c>
      <c r="Y98" s="254">
        <v>8.5591511318325004</v>
      </c>
      <c r="Z98" s="254">
        <v>7.9370907089809997</v>
      </c>
      <c r="AA98" s="257">
        <v>7.0740326768132</v>
      </c>
      <c r="AB98" s="258">
        <v>7.0225732658312996</v>
      </c>
      <c r="AC98" s="258">
        <v>6.6091896274568001</v>
      </c>
      <c r="AD98" s="259">
        <v>5.8361465271419997</v>
      </c>
      <c r="AE98" s="260">
        <v>5.5028204643298002</v>
      </c>
      <c r="AF98" s="254"/>
      <c r="AG98" s="254"/>
      <c r="AH98" s="254"/>
      <c r="AI98" s="254"/>
      <c r="AJ98" s="254"/>
      <c r="AK98" s="254"/>
      <c r="AL98" s="254"/>
      <c r="AM98" s="254"/>
      <c r="AN98" s="254"/>
      <c r="AO98" s="254"/>
      <c r="AP98" s="254"/>
      <c r="AQ98" s="254"/>
      <c r="AR98" s="254"/>
      <c r="AS98" s="254"/>
      <c r="AT98" s="254"/>
      <c r="AU98" s="254"/>
      <c r="AV98" s="254"/>
      <c r="AW98" s="254"/>
      <c r="AX98" s="254"/>
      <c r="AY98" s="254"/>
      <c r="AZ98" s="254"/>
      <c r="BA98" s="254"/>
      <c r="BB98" s="254"/>
      <c r="BC98" s="254"/>
      <c r="BD98" s="254"/>
      <c r="BE98" s="254"/>
      <c r="BF98" s="254"/>
      <c r="BG98" s="254"/>
      <c r="BH98" s="254"/>
      <c r="BI98" s="254"/>
      <c r="BJ98" s="254"/>
      <c r="BK98" s="254"/>
      <c r="BL98" s="254"/>
      <c r="BM98" s="254"/>
      <c r="BN98" s="254"/>
      <c r="BO98" s="254"/>
      <c r="BP98" s="254"/>
      <c r="BQ98" s="254"/>
      <c r="BR98" s="254"/>
      <c r="BS98" s="254"/>
      <c r="BT98" s="254"/>
      <c r="BU98" s="254"/>
      <c r="BV98" s="254"/>
      <c r="BW98" s="254"/>
      <c r="BX98" s="254"/>
      <c r="BY98" s="254"/>
      <c r="BZ98" s="254"/>
      <c r="CA98" s="254"/>
      <c r="CB98" s="254"/>
      <c r="CC98" s="254"/>
      <c r="CD98" s="254"/>
      <c r="CE98" s="254"/>
      <c r="CF98" s="254"/>
      <c r="CG98" s="254"/>
      <c r="CH98" s="254"/>
      <c r="CI98" s="254"/>
      <c r="CJ98" s="254"/>
      <c r="CK98" s="254"/>
      <c r="CL98" s="254"/>
      <c r="CM98" s="254"/>
      <c r="CN98" s="254"/>
      <c r="CO98" s="254"/>
      <c r="CP98" s="254"/>
      <c r="CQ98" s="254"/>
      <c r="CR98" s="254"/>
      <c r="CS98" s="254"/>
      <c r="CT98" s="254"/>
      <c r="CU98" s="254"/>
      <c r="CV98" s="254"/>
      <c r="CW98" s="254"/>
      <c r="CX98" s="254"/>
      <c r="CY98" s="254"/>
      <c r="CZ98" s="254"/>
      <c r="DA98" s="254"/>
      <c r="DB98" s="254"/>
      <c r="DH98" s="7"/>
      <c r="DI98" s="7"/>
      <c r="DJ98" s="7"/>
      <c r="DK98" s="7"/>
      <c r="DL98" s="7"/>
      <c r="DM98" s="7"/>
      <c r="DN98" s="7"/>
      <c r="DO98" s="7"/>
      <c r="DP98" s="7"/>
      <c r="DQ98" s="7"/>
      <c r="DR98" s="7"/>
      <c r="DS98" s="7"/>
      <c r="DT98" s="7"/>
      <c r="DU98" s="7"/>
    </row>
    <row r="99" spans="1:125" x14ac:dyDescent="0.25">
      <c r="A99" s="269" t="s">
        <v>171</v>
      </c>
      <c r="B99" s="249">
        <v>68516699</v>
      </c>
      <c r="C99" s="250">
        <v>6.7467131272144005</v>
      </c>
      <c r="D99" s="251">
        <v>45831.349887129487</v>
      </c>
      <c r="E99" s="251">
        <v>4170.83</v>
      </c>
      <c r="F99" s="252"/>
      <c r="G99" s="262">
        <v>6.7250148084922001</v>
      </c>
      <c r="H99" s="262">
        <v>6.7597414550385002</v>
      </c>
      <c r="I99" s="262">
        <v>6.6347155167523999</v>
      </c>
      <c r="J99" s="262">
        <v>6.6800787653903999</v>
      </c>
      <c r="K99" s="262">
        <v>6.6600871943749</v>
      </c>
      <c r="L99" s="262">
        <v>6.6591189151680004</v>
      </c>
      <c r="M99" s="262">
        <v>6.4458281650279003</v>
      </c>
      <c r="N99" s="262">
        <v>6.2921092525539004</v>
      </c>
      <c r="O99" s="263">
        <v>6.1379343756268998</v>
      </c>
      <c r="P99" s="263">
        <v>5.9013024239618002</v>
      </c>
      <c r="Q99" s="254">
        <v>5.9860136837214002</v>
      </c>
      <c r="R99" s="254">
        <v>5.7415389964013004</v>
      </c>
      <c r="S99" s="255">
        <v>5.7357667889299</v>
      </c>
      <c r="T99" s="255">
        <v>5.6345314896512999</v>
      </c>
      <c r="U99" s="256">
        <v>5.0934391485816004</v>
      </c>
      <c r="V99" s="256">
        <v>5.1530834777981003</v>
      </c>
      <c r="W99" s="254">
        <v>5.1725829392638003</v>
      </c>
      <c r="X99" s="254">
        <v>5.2125512535717</v>
      </c>
      <c r="Y99" s="254">
        <v>5.0365418746422002</v>
      </c>
      <c r="Z99" s="254">
        <v>4.9312883693999998</v>
      </c>
      <c r="AA99" s="257">
        <v>4.3682550232865003</v>
      </c>
      <c r="AB99" s="258">
        <v>4.8018257475019999</v>
      </c>
      <c r="AC99" s="258">
        <v>4.6489316664566003</v>
      </c>
      <c r="AD99" s="259">
        <v>4.2791071948438999</v>
      </c>
      <c r="AE99" s="260">
        <v>4.1193324444468002</v>
      </c>
      <c r="AF99" s="254"/>
      <c r="AG99" s="254"/>
      <c r="AH99" s="254"/>
      <c r="AI99" s="254"/>
      <c r="AJ99" s="254"/>
      <c r="AK99" s="254"/>
      <c r="AL99" s="254"/>
      <c r="AM99" s="254"/>
      <c r="AN99" s="254"/>
      <c r="AO99" s="254"/>
      <c r="AP99" s="254"/>
      <c r="AQ99" s="254"/>
      <c r="AR99" s="254"/>
      <c r="AS99" s="254"/>
      <c r="AT99" s="254"/>
      <c r="AU99" s="254"/>
      <c r="AV99" s="254"/>
      <c r="AW99" s="254"/>
      <c r="AX99" s="254"/>
      <c r="AY99" s="254"/>
      <c r="AZ99" s="254"/>
      <c r="BA99" s="254"/>
      <c r="BB99" s="254"/>
      <c r="BC99" s="254"/>
      <c r="BD99" s="254"/>
      <c r="BE99" s="254"/>
      <c r="BF99" s="254"/>
      <c r="BG99" s="254"/>
      <c r="BH99" s="254"/>
      <c r="BI99" s="254"/>
      <c r="BJ99" s="254"/>
      <c r="BK99" s="254"/>
      <c r="BL99" s="254"/>
      <c r="BM99" s="254"/>
      <c r="BN99" s="254"/>
      <c r="BO99" s="254"/>
      <c r="BP99" s="254"/>
      <c r="BQ99" s="254"/>
      <c r="BR99" s="254"/>
      <c r="BS99" s="254"/>
      <c r="BT99" s="254"/>
      <c r="BU99" s="254"/>
      <c r="BV99" s="254"/>
      <c r="BW99" s="254"/>
      <c r="BX99" s="254"/>
      <c r="BY99" s="254"/>
      <c r="BZ99" s="254"/>
      <c r="CA99" s="254"/>
      <c r="CB99" s="254"/>
      <c r="CC99" s="254"/>
      <c r="CD99" s="254"/>
      <c r="CE99" s="254"/>
      <c r="CF99" s="254"/>
      <c r="CG99" s="254"/>
      <c r="CH99" s="254"/>
      <c r="CI99" s="254"/>
      <c r="CJ99" s="254"/>
      <c r="CK99" s="254"/>
      <c r="CL99" s="254"/>
      <c r="CM99" s="254"/>
      <c r="CN99" s="254"/>
      <c r="CO99" s="254"/>
      <c r="CP99" s="254"/>
      <c r="CQ99" s="254"/>
      <c r="CR99" s="254"/>
      <c r="CS99" s="254"/>
      <c r="CT99" s="254"/>
      <c r="CU99" s="254"/>
      <c r="CV99" s="254"/>
      <c r="CW99" s="254"/>
      <c r="CX99" s="254"/>
      <c r="CY99" s="254"/>
      <c r="CZ99" s="254"/>
      <c r="DA99" s="254"/>
      <c r="DB99" s="254"/>
      <c r="DH99" s="7"/>
      <c r="DI99" s="7"/>
      <c r="DJ99" s="7"/>
      <c r="DK99" s="7"/>
      <c r="DL99" s="7"/>
      <c r="DM99" s="7"/>
      <c r="DN99" s="7"/>
      <c r="DO99" s="7"/>
      <c r="DP99" s="7"/>
      <c r="DQ99" s="7"/>
      <c r="DR99" s="7"/>
      <c r="DS99" s="7"/>
      <c r="DT99" s="7"/>
      <c r="DU99" s="7"/>
    </row>
    <row r="100" spans="1:125" x14ac:dyDescent="0.25">
      <c r="A100" s="269" t="s">
        <v>162</v>
      </c>
      <c r="B100" s="249">
        <v>2538952</v>
      </c>
      <c r="C100" s="250">
        <v>5.3769918480410208</v>
      </c>
      <c r="D100" s="251">
        <v>16622.979891444578</v>
      </c>
      <c r="E100" s="251"/>
      <c r="F100" s="252"/>
      <c r="G100" s="253">
        <v>5.3641661481428002</v>
      </c>
      <c r="H100" s="253">
        <v>5.3403954392886002</v>
      </c>
      <c r="I100" s="253">
        <v>5.0000292129966999</v>
      </c>
      <c r="J100" s="253">
        <v>5.5281787936970002</v>
      </c>
      <c r="K100" s="253">
        <v>4.8565016684813003</v>
      </c>
      <c r="L100" s="253">
        <v>4.5553163454936003</v>
      </c>
      <c r="M100" s="253">
        <v>3.950025131112</v>
      </c>
      <c r="N100" s="253">
        <v>3.4754218094947</v>
      </c>
      <c r="O100" s="254">
        <v>3.5922155604552</v>
      </c>
      <c r="P100" s="254">
        <v>3.4341048945400998</v>
      </c>
      <c r="Q100" s="254">
        <v>3.6325898324509001</v>
      </c>
      <c r="R100" s="254">
        <v>3.4293863220545</v>
      </c>
      <c r="S100" s="255">
        <v>3.3526536024587998</v>
      </c>
      <c r="T100" s="255">
        <v>3.3443969999931</v>
      </c>
      <c r="U100" s="256">
        <v>3.3412075500071001</v>
      </c>
      <c r="V100" s="256">
        <v>3.3371806242955002</v>
      </c>
      <c r="W100" s="254">
        <v>3.3129755775961001</v>
      </c>
      <c r="X100" s="254">
        <v>2.8387849459308998</v>
      </c>
      <c r="Y100" s="254">
        <v>2.6170639749530999</v>
      </c>
      <c r="Z100" s="254">
        <v>2.6802112400219</v>
      </c>
      <c r="AA100" s="257">
        <v>2.5699653991811</v>
      </c>
      <c r="AB100" s="258">
        <v>2.4451797687697998</v>
      </c>
      <c r="AC100" s="258">
        <v>2.4947760849616998</v>
      </c>
      <c r="AD100" s="259">
        <v>2.2428717187800999</v>
      </c>
      <c r="AE100" s="260">
        <v>2.2340039684519</v>
      </c>
      <c r="AF100" s="254"/>
      <c r="AG100" s="254"/>
      <c r="AH100" s="254"/>
      <c r="AI100" s="254"/>
      <c r="AJ100" s="254"/>
      <c r="AK100" s="254"/>
      <c r="AL100" s="254"/>
      <c r="AM100" s="254"/>
      <c r="AN100" s="254"/>
      <c r="AO100" s="254"/>
      <c r="AP100" s="254"/>
      <c r="AQ100" s="254"/>
      <c r="AR100" s="254"/>
      <c r="AS100" s="254"/>
      <c r="AT100" s="254"/>
      <c r="AU100" s="254"/>
      <c r="AV100" s="254"/>
      <c r="AW100" s="254"/>
      <c r="AX100" s="254"/>
      <c r="AY100" s="254"/>
      <c r="AZ100" s="254"/>
      <c r="BA100" s="254"/>
      <c r="BB100" s="254"/>
      <c r="BC100" s="254"/>
      <c r="BD100" s="254"/>
      <c r="BE100" s="254"/>
      <c r="BF100" s="254"/>
      <c r="BG100" s="254"/>
      <c r="BH100" s="254"/>
      <c r="BI100" s="254"/>
      <c r="BJ100" s="254"/>
      <c r="BK100" s="254"/>
      <c r="BL100" s="254"/>
      <c r="BM100" s="254"/>
      <c r="BN100" s="254"/>
      <c r="BO100" s="254"/>
      <c r="BP100" s="254"/>
      <c r="BQ100" s="254"/>
      <c r="BR100" s="254"/>
      <c r="BS100" s="254"/>
      <c r="BT100" s="254"/>
      <c r="BU100" s="254"/>
      <c r="BV100" s="254"/>
      <c r="BW100" s="254"/>
      <c r="BX100" s="254"/>
      <c r="BY100" s="254"/>
      <c r="BZ100" s="254"/>
      <c r="CA100" s="254"/>
      <c r="CB100" s="254"/>
      <c r="CC100" s="254"/>
      <c r="CD100" s="254"/>
      <c r="CE100" s="254"/>
      <c r="CF100" s="254"/>
      <c r="CG100" s="254"/>
      <c r="CH100" s="254"/>
      <c r="CI100" s="254"/>
      <c r="CJ100" s="254"/>
      <c r="CK100" s="254"/>
      <c r="CL100" s="254"/>
      <c r="CM100" s="254"/>
      <c r="CN100" s="254"/>
      <c r="CO100" s="254"/>
      <c r="CP100" s="254"/>
      <c r="CQ100" s="254"/>
      <c r="CR100" s="254"/>
      <c r="CS100" s="254"/>
      <c r="CT100" s="254"/>
      <c r="CU100" s="254"/>
      <c r="CV100" s="254"/>
      <c r="CW100" s="254"/>
      <c r="CX100" s="254"/>
      <c r="CY100" s="254"/>
      <c r="CZ100" s="254"/>
      <c r="DA100" s="254"/>
      <c r="DB100" s="254"/>
      <c r="DH100" s="7"/>
      <c r="DI100" s="7"/>
      <c r="DJ100" s="7"/>
      <c r="DK100" s="7"/>
      <c r="DL100" s="7"/>
      <c r="DM100" s="7"/>
      <c r="DN100" s="7"/>
      <c r="DO100" s="7"/>
      <c r="DP100" s="7"/>
      <c r="DQ100" s="7"/>
      <c r="DR100" s="7"/>
      <c r="DS100" s="7"/>
      <c r="DT100" s="7"/>
      <c r="DU100" s="7"/>
    </row>
    <row r="101" spans="1:125" x14ac:dyDescent="0.25">
      <c r="A101" s="269" t="s">
        <v>75</v>
      </c>
      <c r="B101" s="249">
        <v>2759988</v>
      </c>
      <c r="C101" s="250">
        <v>0.14242308372434001</v>
      </c>
      <c r="D101" s="251">
        <v>2515.6309492209493</v>
      </c>
      <c r="E101" s="251"/>
      <c r="F101" s="252"/>
      <c r="G101" s="253">
        <v>0.21609407707559999</v>
      </c>
      <c r="H101" s="253">
        <v>0.23473478731860001</v>
      </c>
      <c r="I101" s="253">
        <v>0.23618418944087</v>
      </c>
      <c r="J101" s="253">
        <v>0.23305417849695001</v>
      </c>
      <c r="K101" s="253">
        <v>0.23363818501504</v>
      </c>
      <c r="L101" s="253">
        <v>0.22976357942396999</v>
      </c>
      <c r="M101" s="253">
        <v>0.24664884915220001</v>
      </c>
      <c r="N101" s="253">
        <v>0.25166241778232001</v>
      </c>
      <c r="O101" s="254">
        <v>0.24611758380481</v>
      </c>
      <c r="P101" s="254">
        <v>0.26481780648955</v>
      </c>
      <c r="Q101" s="254">
        <v>0.26051920983208998</v>
      </c>
      <c r="R101" s="254">
        <v>0.26548196488866999</v>
      </c>
      <c r="S101" s="255">
        <v>0.24661324082999</v>
      </c>
      <c r="T101" s="255">
        <v>0.24004327353725</v>
      </c>
      <c r="U101" s="256">
        <v>0.25228229471307001</v>
      </c>
      <c r="V101" s="256">
        <v>0.25739176872025998</v>
      </c>
      <c r="W101" s="254">
        <v>0.25204907025784001</v>
      </c>
      <c r="X101" s="254">
        <v>0.24928544093916</v>
      </c>
      <c r="Y101" s="254">
        <v>0.21274087423919</v>
      </c>
      <c r="Z101" s="254">
        <v>0.20870069528154001</v>
      </c>
      <c r="AA101" s="257">
        <v>0.18400530581516</v>
      </c>
      <c r="AB101" s="258">
        <v>0.20239256856992</v>
      </c>
      <c r="AC101" s="258">
        <v>0.20392392791460001</v>
      </c>
      <c r="AD101" s="259">
        <v>0.18983729623744</v>
      </c>
      <c r="AE101" s="260">
        <v>0.19185226053375001</v>
      </c>
      <c r="AF101" s="254"/>
      <c r="AG101" s="254"/>
      <c r="AH101" s="254"/>
      <c r="AI101" s="254"/>
      <c r="AJ101" s="254"/>
      <c r="AK101" s="254"/>
      <c r="AL101" s="254"/>
      <c r="AM101" s="254"/>
      <c r="AN101" s="254"/>
      <c r="AO101" s="254"/>
      <c r="AP101" s="254"/>
      <c r="AQ101" s="254"/>
      <c r="AR101" s="254"/>
      <c r="AS101" s="254"/>
      <c r="AT101" s="254"/>
      <c r="AU101" s="254"/>
      <c r="AV101" s="254"/>
      <c r="AW101" s="254"/>
      <c r="AX101" s="254"/>
      <c r="AY101" s="254"/>
      <c r="AZ101" s="254"/>
      <c r="BA101" s="254"/>
      <c r="BB101" s="254"/>
      <c r="BC101" s="254"/>
      <c r="BD101" s="254"/>
      <c r="BE101" s="254"/>
      <c r="BF101" s="254"/>
      <c r="BG101" s="254"/>
      <c r="BH101" s="254"/>
      <c r="BI101" s="254"/>
      <c r="BJ101" s="254"/>
      <c r="BK101" s="254"/>
      <c r="BL101" s="254"/>
      <c r="BM101" s="254"/>
      <c r="BN101" s="254"/>
      <c r="BO101" s="254"/>
      <c r="BP101" s="254"/>
      <c r="BQ101" s="254"/>
      <c r="BR101" s="254"/>
      <c r="BS101" s="254"/>
      <c r="BT101" s="254"/>
      <c r="BU101" s="254"/>
      <c r="BV101" s="254"/>
      <c r="BW101" s="254"/>
      <c r="BX101" s="254"/>
      <c r="BY101" s="254"/>
      <c r="BZ101" s="254"/>
      <c r="CA101" s="254"/>
      <c r="CB101" s="254"/>
      <c r="CC101" s="254"/>
      <c r="CD101" s="254"/>
      <c r="CE101" s="254"/>
      <c r="CF101" s="254"/>
      <c r="CG101" s="254"/>
      <c r="CH101" s="254"/>
      <c r="CI101" s="254"/>
      <c r="CJ101" s="254"/>
      <c r="CK101" s="254"/>
      <c r="CL101" s="254"/>
      <c r="CM101" s="254"/>
      <c r="CN101" s="254"/>
      <c r="CO101" s="254"/>
      <c r="CP101" s="254"/>
      <c r="CQ101" s="254"/>
      <c r="CR101" s="254"/>
      <c r="CS101" s="254"/>
      <c r="CT101" s="254"/>
      <c r="CU101" s="254"/>
      <c r="CV101" s="254"/>
      <c r="CW101" s="254"/>
      <c r="CX101" s="254"/>
      <c r="CY101" s="254"/>
      <c r="CZ101" s="254"/>
      <c r="DA101" s="254"/>
      <c r="DB101" s="254"/>
      <c r="DH101" s="7"/>
      <c r="DI101" s="7"/>
      <c r="DJ101" s="7"/>
      <c r="DK101" s="7"/>
      <c r="DL101" s="7"/>
      <c r="DM101" s="7"/>
      <c r="DN101" s="7"/>
      <c r="DO101" s="7"/>
      <c r="DP101" s="7"/>
      <c r="DQ101" s="7"/>
      <c r="DR101" s="7"/>
      <c r="DS101" s="7"/>
      <c r="DT101" s="7"/>
      <c r="DU101" s="7"/>
    </row>
    <row r="102" spans="1:125" x14ac:dyDescent="0.25">
      <c r="A102" s="269" t="s">
        <v>136</v>
      </c>
      <c r="B102" s="249">
        <v>3673850</v>
      </c>
      <c r="C102" s="250">
        <v>2.7130591761625595</v>
      </c>
      <c r="D102" s="251">
        <v>15454.451632670254</v>
      </c>
      <c r="E102" s="251"/>
      <c r="F102" s="252"/>
      <c r="G102" s="253">
        <v>1.10389136587</v>
      </c>
      <c r="H102" s="253">
        <v>0.83020446810907</v>
      </c>
      <c r="I102" s="253">
        <v>0.77699026933866</v>
      </c>
      <c r="J102" s="253">
        <v>0.86391571730685002</v>
      </c>
      <c r="K102" s="253">
        <v>0.95127171336605998</v>
      </c>
      <c r="L102" s="253">
        <v>1.1098222780682001</v>
      </c>
      <c r="M102" s="253">
        <v>1.2799477189057</v>
      </c>
      <c r="N102" s="253">
        <v>1.5022979253240001</v>
      </c>
      <c r="O102" s="254">
        <v>1.3088283099789</v>
      </c>
      <c r="P102" s="254">
        <v>1.5092647653361</v>
      </c>
      <c r="Q102" s="254">
        <v>1.4916967074597001</v>
      </c>
      <c r="R102" s="254">
        <v>1.8183491186045</v>
      </c>
      <c r="S102" s="255">
        <v>2.0142014187003001</v>
      </c>
      <c r="T102" s="255">
        <v>2.2613752679224999</v>
      </c>
      <c r="U102" s="256">
        <v>2.4648264116723002</v>
      </c>
      <c r="V102" s="256">
        <v>2.6944084517336</v>
      </c>
      <c r="W102" s="254">
        <v>2.8086818635400999</v>
      </c>
      <c r="X102" s="254">
        <v>2.8555110851691001</v>
      </c>
      <c r="Y102" s="254">
        <v>2.8504286800465</v>
      </c>
      <c r="Z102" s="254">
        <v>3.0538004287087999</v>
      </c>
      <c r="AA102" s="257">
        <v>2.9602421898164999</v>
      </c>
      <c r="AB102" s="258">
        <v>3.1746859827875</v>
      </c>
      <c r="AC102" s="258">
        <v>3.4734189487195999</v>
      </c>
      <c r="AD102" s="259">
        <v>3.5110932520056002</v>
      </c>
      <c r="AE102" s="260">
        <v>3.5025767950399</v>
      </c>
      <c r="AF102" s="254"/>
      <c r="AG102" s="254"/>
      <c r="AH102" s="254"/>
      <c r="AI102" s="254"/>
      <c r="AJ102" s="254"/>
      <c r="AK102" s="254"/>
      <c r="AL102" s="254"/>
      <c r="AM102" s="254"/>
      <c r="AN102" s="254"/>
      <c r="AO102" s="254"/>
      <c r="AP102" s="254"/>
      <c r="AQ102" s="254"/>
      <c r="AR102" s="254"/>
      <c r="AS102" s="254"/>
      <c r="AT102" s="254"/>
      <c r="AU102" s="254"/>
      <c r="AV102" s="254"/>
      <c r="AW102" s="254"/>
      <c r="AX102" s="254"/>
      <c r="AY102" s="254"/>
      <c r="AZ102" s="254"/>
      <c r="BA102" s="254"/>
      <c r="BB102" s="254"/>
      <c r="BC102" s="254"/>
      <c r="BD102" s="254"/>
      <c r="BE102" s="254"/>
      <c r="BF102" s="254"/>
      <c r="BG102" s="254"/>
      <c r="BH102" s="254"/>
      <c r="BI102" s="254"/>
      <c r="BJ102" s="254"/>
      <c r="BK102" s="254"/>
      <c r="BL102" s="254"/>
      <c r="BM102" s="254"/>
      <c r="BN102" s="254"/>
      <c r="BO102" s="254"/>
      <c r="BP102" s="254"/>
      <c r="BQ102" s="254"/>
      <c r="BR102" s="254"/>
      <c r="BS102" s="254"/>
      <c r="BT102" s="254"/>
      <c r="BU102" s="254"/>
      <c r="BV102" s="254"/>
      <c r="BW102" s="254"/>
      <c r="BX102" s="254"/>
      <c r="BY102" s="254"/>
      <c r="BZ102" s="254"/>
      <c r="CA102" s="254"/>
      <c r="CB102" s="254"/>
      <c r="CC102" s="254"/>
      <c r="CD102" s="254"/>
      <c r="CE102" s="254"/>
      <c r="CF102" s="254"/>
      <c r="CG102" s="254"/>
      <c r="CH102" s="254"/>
      <c r="CI102" s="254"/>
      <c r="CJ102" s="254"/>
      <c r="CK102" s="254"/>
      <c r="CL102" s="254"/>
      <c r="CM102" s="254"/>
      <c r="CN102" s="254"/>
      <c r="CO102" s="254"/>
      <c r="CP102" s="254"/>
      <c r="CQ102" s="254"/>
      <c r="CR102" s="254"/>
      <c r="CS102" s="254"/>
      <c r="CT102" s="254"/>
      <c r="CU102" s="254"/>
      <c r="CV102" s="254"/>
      <c r="CW102" s="254"/>
      <c r="CX102" s="254"/>
      <c r="CY102" s="254"/>
      <c r="CZ102" s="254"/>
      <c r="DA102" s="254"/>
      <c r="DB102" s="254"/>
      <c r="DH102" s="7"/>
      <c r="DI102" s="7"/>
      <c r="DJ102" s="7"/>
      <c r="DK102" s="7"/>
      <c r="DL102" s="7"/>
      <c r="DM102" s="7"/>
      <c r="DN102" s="7"/>
      <c r="DO102" s="7"/>
      <c r="DP102" s="7"/>
      <c r="DQ102" s="7"/>
      <c r="DR102" s="7"/>
      <c r="DS102" s="7"/>
      <c r="DT102" s="7"/>
      <c r="DU102" s="7"/>
    </row>
    <row r="103" spans="1:125" x14ac:dyDescent="0.25">
      <c r="A103" s="269" t="s">
        <v>201</v>
      </c>
      <c r="B103" s="249">
        <v>83510950</v>
      </c>
      <c r="C103" s="250">
        <v>11.5518043959484</v>
      </c>
      <c r="D103" s="251">
        <v>53446.587739311552</v>
      </c>
      <c r="E103" s="251">
        <v>7262.61</v>
      </c>
      <c r="F103" s="252"/>
      <c r="G103" s="262">
        <v>10.693437725614</v>
      </c>
      <c r="H103" s="262">
        <v>10.85994771979</v>
      </c>
      <c r="I103" s="262">
        <v>10.659480322505001</v>
      </c>
      <c r="J103" s="262">
        <v>10.747344654183999</v>
      </c>
      <c r="K103" s="262">
        <v>10.565772115977</v>
      </c>
      <c r="L103" s="262">
        <v>10.306546979169999</v>
      </c>
      <c r="M103" s="262">
        <v>10.491096387421001</v>
      </c>
      <c r="N103" s="262">
        <v>10.161684088511</v>
      </c>
      <c r="O103" s="263">
        <v>10.229284428073999</v>
      </c>
      <c r="P103" s="263">
        <v>9.4871478472208999</v>
      </c>
      <c r="Q103" s="254">
        <v>10.074343574430999</v>
      </c>
      <c r="R103" s="254">
        <v>9.7378251900876993</v>
      </c>
      <c r="S103" s="255">
        <v>9.8688738855300002</v>
      </c>
      <c r="T103" s="255">
        <v>10.063554429459</v>
      </c>
      <c r="U103" s="256">
        <v>9.5564559357577004</v>
      </c>
      <c r="V103" s="256">
        <v>9.6063573109983995</v>
      </c>
      <c r="W103" s="254">
        <v>9.6350097883120007</v>
      </c>
      <c r="X103" s="254">
        <v>9.4317022136531996</v>
      </c>
      <c r="Y103" s="254">
        <v>9.0735942592338006</v>
      </c>
      <c r="Z103" s="254">
        <v>8.4487107321745007</v>
      </c>
      <c r="AA103" s="257">
        <v>7.7790680428684</v>
      </c>
      <c r="AB103" s="258">
        <v>8.1204382043546008</v>
      </c>
      <c r="AC103" s="258">
        <v>7.9679455498729999</v>
      </c>
      <c r="AD103" s="259">
        <v>7.1425411940621002</v>
      </c>
      <c r="AE103" s="260">
        <v>7.0290113122806002</v>
      </c>
      <c r="AF103" s="254"/>
      <c r="AG103" s="254"/>
      <c r="AH103" s="254"/>
      <c r="AI103" s="254"/>
      <c r="AJ103" s="254"/>
      <c r="AK103" s="254"/>
      <c r="AL103" s="254"/>
      <c r="AM103" s="254"/>
      <c r="AN103" s="254"/>
      <c r="AO103" s="254"/>
      <c r="AP103" s="254"/>
      <c r="AQ103" s="254"/>
      <c r="AR103" s="254"/>
      <c r="AS103" s="254"/>
      <c r="AT103" s="254"/>
      <c r="AU103" s="254"/>
      <c r="AV103" s="254"/>
      <c r="AW103" s="254"/>
      <c r="AX103" s="254"/>
      <c r="AY103" s="254"/>
      <c r="AZ103" s="254"/>
      <c r="BA103" s="254"/>
      <c r="BB103" s="254"/>
      <c r="BC103" s="254"/>
      <c r="BD103" s="254"/>
      <c r="BE103" s="254"/>
      <c r="BF103" s="254"/>
      <c r="BG103" s="254"/>
      <c r="BH103" s="254"/>
      <c r="BI103" s="254"/>
      <c r="BJ103" s="254"/>
      <c r="BK103" s="254"/>
      <c r="BL103" s="254"/>
      <c r="BM103" s="254"/>
      <c r="BN103" s="254"/>
      <c r="BO103" s="254"/>
      <c r="BP103" s="254"/>
      <c r="BQ103" s="254"/>
      <c r="BR103" s="254"/>
      <c r="BS103" s="254"/>
      <c r="BT103" s="254"/>
      <c r="BU103" s="254"/>
      <c r="BV103" s="254"/>
      <c r="BW103" s="254"/>
      <c r="BX103" s="254"/>
      <c r="BY103" s="254"/>
      <c r="BZ103" s="254"/>
      <c r="CA103" s="254"/>
      <c r="CB103" s="254"/>
      <c r="CC103" s="254"/>
      <c r="CD103" s="254"/>
      <c r="CE103" s="254"/>
      <c r="CF103" s="254"/>
      <c r="CG103" s="254"/>
      <c r="CH103" s="254"/>
      <c r="CI103" s="254"/>
      <c r="CJ103" s="254"/>
      <c r="CK103" s="254"/>
      <c r="CL103" s="254"/>
      <c r="CM103" s="254"/>
      <c r="CN103" s="254"/>
      <c r="CO103" s="254"/>
      <c r="CP103" s="254"/>
      <c r="CQ103" s="254"/>
      <c r="CR103" s="254"/>
      <c r="CS103" s="254"/>
      <c r="CT103" s="254"/>
      <c r="CU103" s="254"/>
      <c r="CV103" s="254"/>
      <c r="CW103" s="254"/>
      <c r="CX103" s="254"/>
      <c r="CY103" s="254"/>
      <c r="CZ103" s="254"/>
      <c r="DA103" s="254"/>
      <c r="DB103" s="254"/>
      <c r="DH103" s="7"/>
      <c r="DI103" s="7"/>
      <c r="DJ103" s="7"/>
      <c r="DK103" s="7"/>
      <c r="DL103" s="7"/>
      <c r="DM103" s="7"/>
      <c r="DN103" s="7"/>
      <c r="DO103" s="7"/>
      <c r="DP103" s="7"/>
      <c r="DQ103" s="7"/>
      <c r="DR103" s="7"/>
      <c r="DS103" s="7"/>
      <c r="DT103" s="7"/>
      <c r="DU103" s="7"/>
    </row>
    <row r="104" spans="1:125" x14ac:dyDescent="0.25">
      <c r="A104" s="269" t="s">
        <v>84</v>
      </c>
      <c r="B104" s="249">
        <v>34427414</v>
      </c>
      <c r="C104" s="250">
        <v>0.255856365369033</v>
      </c>
      <c r="D104" s="251">
        <v>5537.0775056951179</v>
      </c>
      <c r="E104" s="251"/>
      <c r="F104" s="252"/>
      <c r="G104" s="253">
        <v>0.31771703409187002</v>
      </c>
      <c r="H104" s="253">
        <v>0.33486382964278</v>
      </c>
      <c r="I104" s="253">
        <v>0.38547240412785999</v>
      </c>
      <c r="J104" s="253">
        <v>0.35253746659523</v>
      </c>
      <c r="K104" s="253">
        <v>0.32005223183526998</v>
      </c>
      <c r="L104" s="253">
        <v>0.32985800683401001</v>
      </c>
      <c r="M104" s="253">
        <v>0.39074412638210998</v>
      </c>
      <c r="N104" s="253">
        <v>0.40187067566191997</v>
      </c>
      <c r="O104" s="254">
        <v>0.37132828333140999</v>
      </c>
      <c r="P104" s="254">
        <v>0.41491703965065002</v>
      </c>
      <c r="Q104" s="254">
        <v>0.45398119327981001</v>
      </c>
      <c r="R104" s="254">
        <v>0.47736403333832</v>
      </c>
      <c r="S104" s="255">
        <v>0.56253062195706005</v>
      </c>
      <c r="T104" s="255">
        <v>0.58443461714361</v>
      </c>
      <c r="U104" s="256">
        <v>0.55021580747660004</v>
      </c>
      <c r="V104" s="256">
        <v>0.56595557029593002</v>
      </c>
      <c r="W104" s="254">
        <v>0.56865924753976005</v>
      </c>
      <c r="X104" s="254">
        <v>0.60250907695343003</v>
      </c>
      <c r="Y104" s="254">
        <v>0.64678145205450999</v>
      </c>
      <c r="Z104" s="254">
        <v>0.67371037131153</v>
      </c>
      <c r="AA104" s="257">
        <v>0.74659821381135005</v>
      </c>
      <c r="AB104" s="258">
        <v>0.78063300810139002</v>
      </c>
      <c r="AC104" s="258">
        <v>0.74295170360193996</v>
      </c>
      <c r="AD104" s="259">
        <v>0.71099349516875998</v>
      </c>
      <c r="AE104" s="260">
        <v>0.72550743983904997</v>
      </c>
      <c r="AF104" s="254"/>
      <c r="AG104" s="254"/>
      <c r="AH104" s="254"/>
      <c r="AI104" s="254"/>
      <c r="AJ104" s="254"/>
      <c r="AK104" s="254"/>
      <c r="AL104" s="254"/>
      <c r="AM104" s="254"/>
      <c r="AN104" s="254"/>
      <c r="AO104" s="254"/>
      <c r="AP104" s="254"/>
      <c r="AQ104" s="254"/>
      <c r="AR104" s="254"/>
      <c r="AS104" s="254"/>
      <c r="AT104" s="254"/>
      <c r="AU104" s="254"/>
      <c r="AV104" s="254"/>
      <c r="AW104" s="254"/>
      <c r="AX104" s="254"/>
      <c r="AY104" s="254"/>
      <c r="AZ104" s="254"/>
      <c r="BA104" s="254"/>
      <c r="BB104" s="254"/>
      <c r="BC104" s="254"/>
      <c r="BD104" s="254"/>
      <c r="BE104" s="254"/>
      <c r="BF104" s="254"/>
      <c r="BG104" s="254"/>
      <c r="BH104" s="254"/>
      <c r="BI104" s="254"/>
      <c r="BJ104" s="254"/>
      <c r="BK104" s="254"/>
      <c r="BL104" s="254"/>
      <c r="BM104" s="254"/>
      <c r="BN104" s="254"/>
      <c r="BO104" s="254"/>
      <c r="BP104" s="254"/>
      <c r="BQ104" s="254"/>
      <c r="BR104" s="254"/>
      <c r="BS104" s="254"/>
      <c r="BT104" s="254"/>
      <c r="BU104" s="254"/>
      <c r="BV104" s="254"/>
      <c r="BW104" s="254"/>
      <c r="BX104" s="254"/>
      <c r="BY104" s="254"/>
      <c r="BZ104" s="254"/>
      <c r="CA104" s="254"/>
      <c r="CB104" s="254"/>
      <c r="CC104" s="254"/>
      <c r="CD104" s="254"/>
      <c r="CE104" s="254"/>
      <c r="CF104" s="254"/>
      <c r="CG104" s="254"/>
      <c r="CH104" s="254"/>
      <c r="CI104" s="254"/>
      <c r="CJ104" s="254"/>
      <c r="CK104" s="254"/>
      <c r="CL104" s="254"/>
      <c r="CM104" s="254"/>
      <c r="CN104" s="254"/>
      <c r="CO104" s="254"/>
      <c r="CP104" s="254"/>
      <c r="CQ104" s="254"/>
      <c r="CR104" s="254"/>
      <c r="CS104" s="254"/>
      <c r="CT104" s="254"/>
      <c r="CU104" s="254"/>
      <c r="CV104" s="254"/>
      <c r="CW104" s="254"/>
      <c r="CX104" s="254"/>
      <c r="CY104" s="254"/>
      <c r="CZ104" s="254"/>
      <c r="DA104" s="254"/>
      <c r="DB104" s="254"/>
      <c r="DH104" s="7"/>
      <c r="DI104" s="7"/>
      <c r="DJ104" s="7"/>
      <c r="DK104" s="7"/>
      <c r="DL104" s="7"/>
      <c r="DM104" s="7"/>
      <c r="DN104" s="7"/>
      <c r="DO104" s="7"/>
      <c r="DP104" s="7"/>
      <c r="DQ104" s="7"/>
      <c r="DR104" s="7"/>
      <c r="DS104" s="7"/>
      <c r="DT104" s="7"/>
      <c r="DU104" s="7"/>
    </row>
    <row r="105" spans="1:125" x14ac:dyDescent="0.25">
      <c r="A105" s="269" t="s">
        <v>178</v>
      </c>
      <c r="B105" s="249">
        <v>10388805</v>
      </c>
      <c r="C105" s="250">
        <v>7.7309468271878385</v>
      </c>
      <c r="D105" s="251">
        <v>31888.511229574051</v>
      </c>
      <c r="E105" s="251">
        <v>7.04</v>
      </c>
      <c r="F105" s="252"/>
      <c r="G105" s="262">
        <v>8.6219172983447994</v>
      </c>
      <c r="H105" s="262">
        <v>8.7730379918861008</v>
      </c>
      <c r="I105" s="262">
        <v>8.7447281718186005</v>
      </c>
      <c r="J105" s="262">
        <v>9.0580694191153999</v>
      </c>
      <c r="K105" s="262">
        <v>9.0138265941245006</v>
      </c>
      <c r="L105" s="262">
        <v>9.1706876629851006</v>
      </c>
      <c r="M105" s="262">
        <v>9.0297604774966</v>
      </c>
      <c r="N105" s="262">
        <v>9.3144039228733995</v>
      </c>
      <c r="O105" s="263">
        <v>8.9176503797725992</v>
      </c>
      <c r="P105" s="263">
        <v>8.4078583699191007</v>
      </c>
      <c r="Q105" s="254">
        <v>7.7842112279895996</v>
      </c>
      <c r="R105" s="254">
        <v>7.5414675427468998</v>
      </c>
      <c r="S105" s="255">
        <v>7.1675905456141003</v>
      </c>
      <c r="T105" s="255">
        <v>6.5255292841525003</v>
      </c>
      <c r="U105" s="256">
        <v>6.3036301482698001</v>
      </c>
      <c r="V105" s="256">
        <v>6.1912455611694002</v>
      </c>
      <c r="W105" s="254">
        <v>6.0946920769855</v>
      </c>
      <c r="X105" s="254">
        <v>6.1276986348843998</v>
      </c>
      <c r="Y105" s="254">
        <v>5.9715280063387004</v>
      </c>
      <c r="Z105" s="254">
        <v>5.5276293179382998</v>
      </c>
      <c r="AA105" s="257">
        <v>4.7160772024864004</v>
      </c>
      <c r="AB105" s="258">
        <v>4.8501200634453996</v>
      </c>
      <c r="AC105" s="258">
        <v>4.9906187808947999</v>
      </c>
      <c r="AD105" s="259">
        <v>4.6533365798578004</v>
      </c>
      <c r="AE105" s="260">
        <v>4.7835201991764</v>
      </c>
      <c r="AF105" s="254"/>
      <c r="AG105" s="254"/>
      <c r="AH105" s="254"/>
      <c r="AI105" s="254"/>
      <c r="AJ105" s="254"/>
      <c r="AK105" s="254"/>
      <c r="AL105" s="254"/>
      <c r="AM105" s="254"/>
      <c r="AN105" s="254"/>
      <c r="AO105" s="254"/>
      <c r="AP105" s="254"/>
      <c r="AQ105" s="254"/>
      <c r="AR105" s="254"/>
      <c r="AS105" s="254"/>
      <c r="AT105" s="254"/>
      <c r="AU105" s="254"/>
      <c r="AV105" s="254"/>
      <c r="AW105" s="254"/>
      <c r="AX105" s="254"/>
      <c r="AY105" s="254"/>
      <c r="AZ105" s="254"/>
      <c r="BA105" s="254"/>
      <c r="BB105" s="254"/>
      <c r="BC105" s="254"/>
      <c r="BD105" s="254"/>
      <c r="BE105" s="254"/>
      <c r="BF105" s="254"/>
      <c r="BG105" s="254"/>
      <c r="BH105" s="254"/>
      <c r="BI105" s="254"/>
      <c r="BJ105" s="254"/>
      <c r="BK105" s="254"/>
      <c r="BL105" s="254"/>
      <c r="BM105" s="254"/>
      <c r="BN105" s="254"/>
      <c r="BO105" s="254"/>
      <c r="BP105" s="254"/>
      <c r="BQ105" s="254"/>
      <c r="BR105" s="254"/>
      <c r="BS105" s="254"/>
      <c r="BT105" s="254"/>
      <c r="BU105" s="254"/>
      <c r="BV105" s="254"/>
      <c r="BW105" s="254"/>
      <c r="BX105" s="254"/>
      <c r="BY105" s="254"/>
      <c r="BZ105" s="254"/>
      <c r="CA105" s="254"/>
      <c r="CB105" s="254"/>
      <c r="CC105" s="254"/>
      <c r="CD105" s="254"/>
      <c r="CE105" s="254"/>
      <c r="CF105" s="254"/>
      <c r="CG105" s="254"/>
      <c r="CH105" s="254"/>
      <c r="CI105" s="254"/>
      <c r="CJ105" s="254"/>
      <c r="CK105" s="254"/>
      <c r="CL105" s="254"/>
      <c r="CM105" s="254"/>
      <c r="CN105" s="254"/>
      <c r="CO105" s="254"/>
      <c r="CP105" s="254"/>
      <c r="CQ105" s="254"/>
      <c r="CR105" s="254"/>
      <c r="CS105" s="254"/>
      <c r="CT105" s="254"/>
      <c r="CU105" s="254"/>
      <c r="CV105" s="254"/>
      <c r="CW105" s="254"/>
      <c r="CX105" s="254"/>
      <c r="CY105" s="254"/>
      <c r="CZ105" s="254"/>
      <c r="DA105" s="254"/>
      <c r="DB105" s="254"/>
      <c r="DH105" s="7"/>
      <c r="DI105" s="7"/>
      <c r="DJ105" s="7"/>
      <c r="DK105" s="7"/>
      <c r="DL105" s="7"/>
      <c r="DM105" s="7"/>
      <c r="DN105" s="7"/>
      <c r="DO105" s="7"/>
      <c r="DP105" s="7"/>
      <c r="DQ105" s="7"/>
      <c r="DR105" s="7"/>
      <c r="DS105" s="7"/>
      <c r="DT105" s="7"/>
      <c r="DU105" s="7"/>
    </row>
    <row r="106" spans="1:125" x14ac:dyDescent="0.25">
      <c r="A106" s="269" t="s">
        <v>95</v>
      </c>
      <c r="B106" s="249">
        <v>18406359</v>
      </c>
      <c r="C106" s="250">
        <v>0.59354324090284305</v>
      </c>
      <c r="D106" s="251">
        <v>9892.7450873767721</v>
      </c>
      <c r="E106" s="251"/>
      <c r="F106" s="252"/>
      <c r="G106" s="253">
        <v>0.83077424011043</v>
      </c>
      <c r="H106" s="253">
        <v>0.85286510715562003</v>
      </c>
      <c r="I106" s="253">
        <v>0.87136619083585998</v>
      </c>
      <c r="J106" s="253">
        <v>0.85014660474234005</v>
      </c>
      <c r="K106" s="253">
        <v>0.84674141238266998</v>
      </c>
      <c r="L106" s="253">
        <v>0.89841574531407997</v>
      </c>
      <c r="M106" s="253">
        <v>0.89036550597056996</v>
      </c>
      <c r="N106" s="253">
        <v>0.92693731099334997</v>
      </c>
      <c r="O106" s="254">
        <v>0.82543247727603997</v>
      </c>
      <c r="P106" s="254">
        <v>0.85214313820988996</v>
      </c>
      <c r="Q106" s="254">
        <v>0.80511027346705999</v>
      </c>
      <c r="R106" s="254">
        <v>0.81228144739074004</v>
      </c>
      <c r="S106" s="255">
        <v>0.82372888338299</v>
      </c>
      <c r="T106" s="255">
        <v>0.86786050588326002</v>
      </c>
      <c r="U106" s="256">
        <v>0.91283811407405002</v>
      </c>
      <c r="V106" s="256">
        <v>1.0433912884668</v>
      </c>
      <c r="W106" s="254">
        <v>1.0869147929315</v>
      </c>
      <c r="X106" s="254">
        <v>1.0085030538801001</v>
      </c>
      <c r="Y106" s="254">
        <v>1.0866549375073</v>
      </c>
      <c r="Z106" s="254">
        <v>1.1186219495142</v>
      </c>
      <c r="AA106" s="257">
        <v>0.98369162454246994</v>
      </c>
      <c r="AB106" s="258">
        <v>1.1074732171212001</v>
      </c>
      <c r="AC106" s="258">
        <v>1.020175081446</v>
      </c>
      <c r="AD106" s="259">
        <v>1.0644038665415001</v>
      </c>
      <c r="AE106" s="260">
        <v>1.0586433140677001</v>
      </c>
      <c r="AF106" s="254"/>
      <c r="AG106" s="254"/>
      <c r="AH106" s="254"/>
      <c r="AI106" s="254"/>
      <c r="AJ106" s="254"/>
      <c r="AK106" s="254"/>
      <c r="AL106" s="254"/>
      <c r="AM106" s="254"/>
      <c r="AN106" s="254"/>
      <c r="AO106" s="254"/>
      <c r="AP106" s="254"/>
      <c r="AQ106" s="254"/>
      <c r="AR106" s="254"/>
      <c r="AS106" s="254"/>
      <c r="AT106" s="254"/>
      <c r="AU106" s="254"/>
      <c r="AV106" s="254"/>
      <c r="AW106" s="254"/>
      <c r="AX106" s="254"/>
      <c r="AY106" s="254"/>
      <c r="AZ106" s="254"/>
      <c r="BA106" s="254"/>
      <c r="BB106" s="254"/>
      <c r="BC106" s="254"/>
      <c r="BD106" s="254"/>
      <c r="BE106" s="254"/>
      <c r="BF106" s="254"/>
      <c r="BG106" s="254"/>
      <c r="BH106" s="254"/>
      <c r="BI106" s="254"/>
      <c r="BJ106" s="254"/>
      <c r="BK106" s="254"/>
      <c r="BL106" s="254"/>
      <c r="BM106" s="254"/>
      <c r="BN106" s="254"/>
      <c r="BO106" s="254"/>
      <c r="BP106" s="254"/>
      <c r="BQ106" s="254"/>
      <c r="BR106" s="254"/>
      <c r="BS106" s="254"/>
      <c r="BT106" s="254"/>
      <c r="BU106" s="254"/>
      <c r="BV106" s="254"/>
      <c r="BW106" s="254"/>
      <c r="BX106" s="254"/>
      <c r="BY106" s="254"/>
      <c r="BZ106" s="254"/>
      <c r="CA106" s="254"/>
      <c r="CB106" s="254"/>
      <c r="CC106" s="254"/>
      <c r="CD106" s="254"/>
      <c r="CE106" s="254"/>
      <c r="CF106" s="254"/>
      <c r="CG106" s="254"/>
      <c r="CH106" s="254"/>
      <c r="CI106" s="254"/>
      <c r="CJ106" s="254"/>
      <c r="CK106" s="254"/>
      <c r="CL106" s="254"/>
      <c r="CM106" s="254"/>
      <c r="CN106" s="254"/>
      <c r="CO106" s="254"/>
      <c r="CP106" s="254"/>
      <c r="CQ106" s="254"/>
      <c r="CR106" s="254"/>
      <c r="CS106" s="254"/>
      <c r="CT106" s="254"/>
      <c r="CU106" s="254"/>
      <c r="CV106" s="254"/>
      <c r="CW106" s="254"/>
      <c r="CX106" s="254"/>
      <c r="CY106" s="254"/>
      <c r="CZ106" s="254"/>
      <c r="DA106" s="254"/>
      <c r="DB106" s="254"/>
      <c r="DH106" s="7"/>
      <c r="DI106" s="7"/>
      <c r="DJ106" s="7"/>
      <c r="DK106" s="7"/>
      <c r="DL106" s="7"/>
      <c r="DM106" s="7"/>
      <c r="DN106" s="7"/>
      <c r="DO106" s="7"/>
      <c r="DP106" s="7"/>
      <c r="DQ106" s="7"/>
      <c r="DR106" s="7"/>
      <c r="DS106" s="7"/>
      <c r="DT106" s="7"/>
      <c r="DU106" s="7"/>
    </row>
    <row r="107" spans="1:125" x14ac:dyDescent="0.25">
      <c r="A107" s="269" t="s">
        <v>70</v>
      </c>
      <c r="B107" s="249">
        <v>14754785</v>
      </c>
      <c r="C107" s="250">
        <v>0.12178418846411601</v>
      </c>
      <c r="D107" s="251">
        <v>2897.6868225100716</v>
      </c>
      <c r="E107" s="251"/>
      <c r="F107" s="252"/>
      <c r="G107" s="253">
        <v>0.16575919193110999</v>
      </c>
      <c r="H107" s="253">
        <v>0.17561128733369999</v>
      </c>
      <c r="I107" s="253">
        <v>0.18583023923528999</v>
      </c>
      <c r="J107" s="253">
        <v>0.19315597754788999</v>
      </c>
      <c r="K107" s="253">
        <v>0.19287176696805999</v>
      </c>
      <c r="L107" s="253">
        <v>0.18102247051518999</v>
      </c>
      <c r="M107" s="253">
        <v>0.18789401574146</v>
      </c>
      <c r="N107" s="253">
        <v>0.19212207439286999</v>
      </c>
      <c r="O107" s="254">
        <v>0.19975050788274001</v>
      </c>
      <c r="P107" s="254">
        <v>0.20725329348544999</v>
      </c>
      <c r="Q107" s="254">
        <v>0.23256440698070999</v>
      </c>
      <c r="R107" s="254">
        <v>0.24045964720627</v>
      </c>
      <c r="S107" s="255">
        <v>0.22258148489908999</v>
      </c>
      <c r="T107" s="255">
        <v>0.19675313536750999</v>
      </c>
      <c r="U107" s="256">
        <v>0.20104462716172</v>
      </c>
      <c r="V107" s="256">
        <v>0.23713227218453001</v>
      </c>
      <c r="W107" s="254">
        <v>0.26053063977584001</v>
      </c>
      <c r="X107" s="254">
        <v>0.25713939712382999</v>
      </c>
      <c r="Y107" s="254">
        <v>0.28664892398661002</v>
      </c>
      <c r="Z107" s="254">
        <v>0.35930510365104001</v>
      </c>
      <c r="AA107" s="257">
        <v>0.39222721796671001</v>
      </c>
      <c r="AB107" s="258">
        <v>0.35986315873676999</v>
      </c>
      <c r="AC107" s="258">
        <v>0.36067683600905998</v>
      </c>
      <c r="AD107" s="259">
        <v>0.33852340979141998</v>
      </c>
      <c r="AE107" s="260">
        <v>0.34187593890337997</v>
      </c>
      <c r="AF107" s="254"/>
      <c r="AG107" s="254"/>
      <c r="AH107" s="254"/>
      <c r="AI107" s="254"/>
      <c r="AJ107" s="254"/>
      <c r="AK107" s="254"/>
      <c r="AL107" s="254"/>
      <c r="AM107" s="254"/>
      <c r="AN107" s="254"/>
      <c r="AO107" s="254"/>
      <c r="AP107" s="254"/>
      <c r="AQ107" s="254"/>
      <c r="AR107" s="254"/>
      <c r="AS107" s="254"/>
      <c r="AT107" s="254"/>
      <c r="AU107" s="254"/>
      <c r="AV107" s="254"/>
      <c r="AW107" s="254"/>
      <c r="AX107" s="254"/>
      <c r="AY107" s="254"/>
      <c r="AZ107" s="254"/>
      <c r="BA107" s="254"/>
      <c r="BB107" s="254"/>
      <c r="BC107" s="254"/>
      <c r="BD107" s="254"/>
      <c r="BE107" s="254"/>
      <c r="BF107" s="254"/>
      <c r="BG107" s="254"/>
      <c r="BH107" s="254"/>
      <c r="BI107" s="254"/>
      <c r="BJ107" s="254"/>
      <c r="BK107" s="254"/>
      <c r="BL107" s="254"/>
      <c r="BM107" s="254"/>
      <c r="BN107" s="254"/>
      <c r="BO107" s="254"/>
      <c r="BP107" s="254"/>
      <c r="BQ107" s="254"/>
      <c r="BR107" s="254"/>
      <c r="BS107" s="254"/>
      <c r="BT107" s="254"/>
      <c r="BU107" s="254"/>
      <c r="BV107" s="254"/>
      <c r="BW107" s="254"/>
      <c r="BX107" s="254"/>
      <c r="BY107" s="254"/>
      <c r="BZ107" s="254"/>
      <c r="CA107" s="254"/>
      <c r="CB107" s="254"/>
      <c r="CC107" s="254"/>
      <c r="CD107" s="254"/>
      <c r="CE107" s="254"/>
      <c r="CF107" s="254"/>
      <c r="CG107" s="254"/>
      <c r="CH107" s="254"/>
      <c r="CI107" s="254"/>
      <c r="CJ107" s="254"/>
      <c r="CK107" s="254"/>
      <c r="CL107" s="254"/>
      <c r="CM107" s="254"/>
      <c r="CN107" s="254"/>
      <c r="CO107" s="254"/>
      <c r="CP107" s="254"/>
      <c r="CQ107" s="254"/>
      <c r="CR107" s="254"/>
      <c r="CS107" s="254"/>
      <c r="CT107" s="254"/>
      <c r="CU107" s="254"/>
      <c r="CV107" s="254"/>
      <c r="CW107" s="254"/>
      <c r="CX107" s="254"/>
      <c r="CY107" s="254"/>
      <c r="CZ107" s="254"/>
      <c r="DA107" s="254"/>
      <c r="DB107" s="254"/>
      <c r="DH107" s="7"/>
      <c r="DI107" s="7"/>
      <c r="DJ107" s="7"/>
      <c r="DK107" s="7"/>
      <c r="DL107" s="7"/>
      <c r="DM107" s="7"/>
      <c r="DN107" s="7"/>
      <c r="DO107" s="7"/>
      <c r="DP107" s="7"/>
      <c r="DQ107" s="7"/>
      <c r="DR107" s="7"/>
      <c r="DS107" s="7"/>
      <c r="DT107" s="7"/>
      <c r="DU107" s="7"/>
    </row>
    <row r="108" spans="1:125" x14ac:dyDescent="0.25">
      <c r="A108" s="269" t="s">
        <v>81</v>
      </c>
      <c r="B108" s="249">
        <v>2201352</v>
      </c>
      <c r="C108" s="250">
        <v>0.18376051689143102</v>
      </c>
      <c r="D108" s="251">
        <v>2067.8425103051359</v>
      </c>
      <c r="E108" s="251"/>
      <c r="F108" s="252"/>
      <c r="G108" s="253">
        <v>0.16171859608445999</v>
      </c>
      <c r="H108" s="253">
        <v>0.16685531504598</v>
      </c>
      <c r="I108" s="253">
        <v>0.17261771992991001</v>
      </c>
      <c r="J108" s="253">
        <v>0.200173747318</v>
      </c>
      <c r="K108" s="253">
        <v>0.19970296489249001</v>
      </c>
      <c r="L108" s="253">
        <v>0.19938186670314001</v>
      </c>
      <c r="M108" s="253">
        <v>0.20463161448749001</v>
      </c>
      <c r="N108" s="253">
        <v>0.21252358159356</v>
      </c>
      <c r="O108" s="254">
        <v>0.19690366825433001</v>
      </c>
      <c r="P108" s="254">
        <v>0.20371581339761999</v>
      </c>
      <c r="Q108" s="254">
        <v>0.20166974222944001</v>
      </c>
      <c r="R108" s="254">
        <v>0.19945668014088999</v>
      </c>
      <c r="S108" s="255">
        <v>0.19548182798711</v>
      </c>
      <c r="T108" s="255">
        <v>0.19593473131229</v>
      </c>
      <c r="U108" s="256">
        <v>0.19772051270388</v>
      </c>
      <c r="V108" s="256">
        <v>0.20476071113364</v>
      </c>
      <c r="W108" s="254">
        <v>0.20861293945644999</v>
      </c>
      <c r="X108" s="254">
        <v>0.16473712436613</v>
      </c>
      <c r="Y108" s="254">
        <v>0.18487104025352999</v>
      </c>
      <c r="Z108" s="254">
        <v>0.18251648577057999</v>
      </c>
      <c r="AA108" s="257">
        <v>0.16808927081388</v>
      </c>
      <c r="AB108" s="258">
        <v>0.16408481092314001</v>
      </c>
      <c r="AC108" s="258">
        <v>0.16405892515442999</v>
      </c>
      <c r="AD108" s="259">
        <v>0.15359767640996</v>
      </c>
      <c r="AE108" s="260">
        <v>0.15602399531086</v>
      </c>
      <c r="AF108" s="254"/>
      <c r="AG108" s="254"/>
      <c r="AH108" s="254"/>
      <c r="AI108" s="254"/>
      <c r="AJ108" s="254"/>
      <c r="AK108" s="254"/>
      <c r="AL108" s="254"/>
      <c r="AM108" s="254"/>
      <c r="AN108" s="254"/>
      <c r="AO108" s="254"/>
      <c r="AP108" s="254"/>
      <c r="AQ108" s="254"/>
      <c r="AR108" s="254"/>
      <c r="AS108" s="254"/>
      <c r="AT108" s="254"/>
      <c r="AU108" s="254"/>
      <c r="AV108" s="254"/>
      <c r="AW108" s="254"/>
      <c r="AX108" s="254"/>
      <c r="AY108" s="254"/>
      <c r="AZ108" s="254"/>
      <c r="BA108" s="254"/>
      <c r="BB108" s="254"/>
      <c r="BC108" s="254"/>
      <c r="BD108" s="254"/>
      <c r="BE108" s="254"/>
      <c r="BF108" s="254"/>
      <c r="BG108" s="254"/>
      <c r="BH108" s="254"/>
      <c r="BI108" s="254"/>
      <c r="BJ108" s="254"/>
      <c r="BK108" s="254"/>
      <c r="BL108" s="254"/>
      <c r="BM108" s="254"/>
      <c r="BN108" s="254"/>
      <c r="BO108" s="254"/>
      <c r="BP108" s="254"/>
      <c r="BQ108" s="254"/>
      <c r="BR108" s="254"/>
      <c r="BS108" s="254"/>
      <c r="BT108" s="254"/>
      <c r="BU108" s="254"/>
      <c r="BV108" s="254"/>
      <c r="BW108" s="254"/>
      <c r="BX108" s="254"/>
      <c r="BY108" s="254"/>
      <c r="BZ108" s="254"/>
      <c r="CA108" s="254"/>
      <c r="CB108" s="254"/>
      <c r="CC108" s="254"/>
      <c r="CD108" s="254"/>
      <c r="CE108" s="254"/>
      <c r="CF108" s="254"/>
      <c r="CG108" s="254"/>
      <c r="CH108" s="254"/>
      <c r="CI108" s="254"/>
      <c r="CJ108" s="254"/>
      <c r="CK108" s="254"/>
      <c r="CL108" s="254"/>
      <c r="CM108" s="254"/>
      <c r="CN108" s="254"/>
      <c r="CO108" s="254"/>
      <c r="CP108" s="254"/>
      <c r="CQ108" s="254"/>
      <c r="CR108" s="254"/>
      <c r="CS108" s="254"/>
      <c r="CT108" s="254"/>
      <c r="CU108" s="254"/>
      <c r="CV108" s="254"/>
      <c r="CW108" s="254"/>
      <c r="CX108" s="254"/>
      <c r="CY108" s="254"/>
      <c r="CZ108" s="254"/>
      <c r="DA108" s="254"/>
      <c r="DB108" s="254"/>
      <c r="DH108" s="7"/>
      <c r="DI108" s="7"/>
      <c r="DJ108" s="7"/>
      <c r="DK108" s="7"/>
      <c r="DL108" s="7"/>
      <c r="DM108" s="7"/>
      <c r="DN108" s="7"/>
      <c r="DO108" s="7"/>
      <c r="DP108" s="7"/>
      <c r="DQ108" s="7"/>
      <c r="DR108" s="7"/>
      <c r="DS108" s="7"/>
      <c r="DT108" s="7"/>
      <c r="DU108" s="7"/>
    </row>
    <row r="109" spans="1:125" x14ac:dyDescent="0.25">
      <c r="A109" s="269" t="s">
        <v>116</v>
      </c>
      <c r="B109" s="249">
        <v>836000</v>
      </c>
      <c r="C109" s="250">
        <v>1.8840800601887699</v>
      </c>
      <c r="D109" s="251">
        <v>26004.718450593562</v>
      </c>
      <c r="E109" s="251"/>
      <c r="F109" s="252"/>
      <c r="G109" s="253">
        <v>2.2063775049341001</v>
      </c>
      <c r="H109" s="253">
        <v>2.1875178001819999</v>
      </c>
      <c r="I109" s="253">
        <v>2.1595561072106002</v>
      </c>
      <c r="J109" s="253">
        <v>2.1542029315971001</v>
      </c>
      <c r="K109" s="253">
        <v>2.2264024678936001</v>
      </c>
      <c r="L109" s="253">
        <v>1.975372329764</v>
      </c>
      <c r="M109" s="253">
        <v>1.7803940515404999</v>
      </c>
      <c r="N109" s="253">
        <v>2.1488188945209998</v>
      </c>
      <c r="O109" s="254">
        <v>2.1512679239664001</v>
      </c>
      <c r="P109" s="254">
        <v>2.1845496227216001</v>
      </c>
      <c r="Q109" s="254">
        <v>2.3590424951575999</v>
      </c>
      <c r="R109" s="254">
        <v>2.4474392542769001</v>
      </c>
      <c r="S109" s="255">
        <v>2.6592031038530002</v>
      </c>
      <c r="T109" s="255">
        <v>2.6084283414118001</v>
      </c>
      <c r="U109" s="256">
        <v>2.7052045347364002</v>
      </c>
      <c r="V109" s="256">
        <v>2.6994988852006001</v>
      </c>
      <c r="W109" s="254">
        <v>3.1765240242538</v>
      </c>
      <c r="X109" s="254">
        <v>3.1738948473573001</v>
      </c>
      <c r="Y109" s="254">
        <v>3.2992924177036</v>
      </c>
      <c r="Z109" s="254">
        <v>3.5516858167415002</v>
      </c>
      <c r="AA109" s="257">
        <v>4.2108293983297997</v>
      </c>
      <c r="AB109" s="258">
        <v>4.1775107915575003</v>
      </c>
      <c r="AC109" s="258">
        <v>4.6107924152094997</v>
      </c>
      <c r="AD109" s="259">
        <v>4.6581312652979996</v>
      </c>
      <c r="AE109" s="260">
        <v>4.7005006169366998</v>
      </c>
      <c r="AF109" s="254"/>
      <c r="AG109" s="254"/>
      <c r="AH109" s="254"/>
      <c r="AI109" s="254"/>
      <c r="AJ109" s="254"/>
      <c r="AK109" s="254"/>
      <c r="AL109" s="254"/>
      <c r="AM109" s="254"/>
      <c r="AN109" s="254"/>
      <c r="AO109" s="254"/>
      <c r="AP109" s="254"/>
      <c r="AQ109" s="254"/>
      <c r="AR109" s="254"/>
      <c r="AS109" s="254"/>
      <c r="AT109" s="254"/>
      <c r="AU109" s="254"/>
      <c r="AV109" s="254"/>
      <c r="AW109" s="254"/>
      <c r="AX109" s="254"/>
      <c r="AY109" s="254"/>
      <c r="AZ109" s="254"/>
      <c r="BA109" s="254"/>
      <c r="BB109" s="254"/>
      <c r="BC109" s="254"/>
      <c r="BD109" s="254"/>
      <c r="BE109" s="254"/>
      <c r="BF109" s="254"/>
      <c r="BG109" s="254"/>
      <c r="BH109" s="254"/>
      <c r="BI109" s="254"/>
      <c r="BJ109" s="254"/>
      <c r="BK109" s="254"/>
      <c r="BL109" s="254"/>
      <c r="BM109" s="254"/>
      <c r="BN109" s="254"/>
      <c r="BO109" s="254"/>
      <c r="BP109" s="254"/>
      <c r="BQ109" s="254"/>
      <c r="BR109" s="254"/>
      <c r="BS109" s="254"/>
      <c r="BT109" s="254"/>
      <c r="BU109" s="254"/>
      <c r="BV109" s="254"/>
      <c r="BW109" s="254"/>
      <c r="BX109" s="254"/>
      <c r="BY109" s="254"/>
      <c r="BZ109" s="254"/>
      <c r="CA109" s="254"/>
      <c r="CB109" s="254"/>
      <c r="CC109" s="254"/>
      <c r="CD109" s="254"/>
      <c r="CE109" s="254"/>
      <c r="CF109" s="254"/>
      <c r="CG109" s="254"/>
      <c r="CH109" s="254"/>
      <c r="CI109" s="254"/>
      <c r="CJ109" s="254"/>
      <c r="CK109" s="254"/>
      <c r="CL109" s="254"/>
      <c r="CM109" s="254"/>
      <c r="CN109" s="254"/>
      <c r="CO109" s="254"/>
      <c r="CP109" s="254"/>
      <c r="CQ109" s="254"/>
      <c r="CR109" s="254"/>
      <c r="CS109" s="254"/>
      <c r="CT109" s="254"/>
      <c r="CU109" s="254"/>
      <c r="CV109" s="254"/>
      <c r="CW109" s="254"/>
      <c r="CX109" s="254"/>
      <c r="CY109" s="254"/>
      <c r="CZ109" s="254"/>
      <c r="DA109" s="254"/>
      <c r="DB109" s="254"/>
      <c r="DH109" s="7"/>
      <c r="DI109" s="7"/>
      <c r="DJ109" s="7"/>
      <c r="DK109" s="7"/>
      <c r="DL109" s="7"/>
      <c r="DM109" s="7"/>
      <c r="DN109" s="7"/>
      <c r="DO109" s="7"/>
      <c r="DP109" s="7"/>
      <c r="DQ109" s="7"/>
      <c r="DR109" s="7"/>
      <c r="DS109" s="7"/>
      <c r="DT109" s="7"/>
      <c r="DU109" s="7"/>
    </row>
    <row r="110" spans="1:125" x14ac:dyDescent="0.25">
      <c r="A110" s="269" t="s">
        <v>71</v>
      </c>
      <c r="B110" s="249">
        <v>11772557</v>
      </c>
      <c r="C110" s="250">
        <v>0.1490976444029925</v>
      </c>
      <c r="D110" s="251">
        <v>2973.569588528012</v>
      </c>
      <c r="E110" s="251"/>
      <c r="F110" s="252"/>
      <c r="G110" s="253">
        <v>0.1982700943689</v>
      </c>
      <c r="H110" s="253">
        <v>0.19878813548911001</v>
      </c>
      <c r="I110" s="253">
        <v>0.22088687809999</v>
      </c>
      <c r="J110" s="253">
        <v>0.21583121204790001</v>
      </c>
      <c r="K110" s="253">
        <v>0.19637612643439001</v>
      </c>
      <c r="L110" s="253">
        <v>0.19745171590145</v>
      </c>
      <c r="M110" s="253">
        <v>0.19676140771893999</v>
      </c>
      <c r="N110" s="253">
        <v>0.22850907801355999</v>
      </c>
      <c r="O110" s="254">
        <v>0.22290908604967999</v>
      </c>
      <c r="P110" s="254">
        <v>0.21550512453275</v>
      </c>
      <c r="Q110" s="254">
        <v>0.25989805865510002</v>
      </c>
      <c r="R110" s="254">
        <v>0.29023000284223999</v>
      </c>
      <c r="S110" s="255">
        <v>0.26810563184136998</v>
      </c>
      <c r="T110" s="255">
        <v>0.28542041795407003</v>
      </c>
      <c r="U110" s="256">
        <v>0.30534704067751001</v>
      </c>
      <c r="V110" s="256">
        <v>0.32620046227576999</v>
      </c>
      <c r="W110" s="254">
        <v>0.32985541929480999</v>
      </c>
      <c r="X110" s="254">
        <v>0.32661745094028999</v>
      </c>
      <c r="Y110" s="254">
        <v>0.32013856793585999</v>
      </c>
      <c r="Z110" s="254">
        <v>0.31975168640651003</v>
      </c>
      <c r="AA110" s="257">
        <v>0.30291799912856998</v>
      </c>
      <c r="AB110" s="258">
        <v>0.29642259053269998</v>
      </c>
      <c r="AC110" s="258">
        <v>0.29160703359488999</v>
      </c>
      <c r="AD110" s="259">
        <v>0.28780329597846999</v>
      </c>
      <c r="AE110" s="260">
        <v>0.29609825039299997</v>
      </c>
      <c r="AF110" s="254"/>
      <c r="AG110" s="254"/>
      <c r="AH110" s="254"/>
      <c r="AI110" s="254"/>
      <c r="AJ110" s="254"/>
      <c r="AK110" s="254"/>
      <c r="AL110" s="254"/>
      <c r="AM110" s="254"/>
      <c r="AN110" s="254"/>
      <c r="AO110" s="254"/>
      <c r="AP110" s="254"/>
      <c r="AQ110" s="254"/>
      <c r="AR110" s="254"/>
      <c r="AS110" s="254"/>
      <c r="AT110" s="254"/>
      <c r="AU110" s="254"/>
      <c r="AV110" s="254"/>
      <c r="AW110" s="254"/>
      <c r="AX110" s="254"/>
      <c r="AY110" s="254"/>
      <c r="AZ110" s="254"/>
      <c r="BA110" s="254"/>
      <c r="BB110" s="254"/>
      <c r="BC110" s="254"/>
      <c r="BD110" s="254"/>
      <c r="BE110" s="254"/>
      <c r="BF110" s="254"/>
      <c r="BG110" s="254"/>
      <c r="BH110" s="254"/>
      <c r="BI110" s="254"/>
      <c r="BJ110" s="254"/>
      <c r="BK110" s="254"/>
      <c r="BL110" s="254"/>
      <c r="BM110" s="254"/>
      <c r="BN110" s="254"/>
      <c r="BO110" s="254"/>
      <c r="BP110" s="254"/>
      <c r="BQ110" s="254"/>
      <c r="BR110" s="254"/>
      <c r="BS110" s="254"/>
      <c r="BT110" s="254"/>
      <c r="BU110" s="254"/>
      <c r="BV110" s="254"/>
      <c r="BW110" s="254"/>
      <c r="BX110" s="254"/>
      <c r="BY110" s="254"/>
      <c r="BZ110" s="254"/>
      <c r="CA110" s="254"/>
      <c r="CB110" s="254"/>
      <c r="CC110" s="254"/>
      <c r="CD110" s="254"/>
      <c r="CE110" s="254"/>
      <c r="CF110" s="254"/>
      <c r="CG110" s="254"/>
      <c r="CH110" s="254"/>
      <c r="CI110" s="254"/>
      <c r="CJ110" s="254"/>
      <c r="CK110" s="254"/>
      <c r="CL110" s="254"/>
      <c r="CM110" s="254"/>
      <c r="CN110" s="254"/>
      <c r="CO110" s="254"/>
      <c r="CP110" s="254"/>
      <c r="CQ110" s="254"/>
      <c r="CR110" s="254"/>
      <c r="CS110" s="254"/>
      <c r="CT110" s="254"/>
      <c r="CU110" s="254"/>
      <c r="CV110" s="254"/>
      <c r="CW110" s="254"/>
      <c r="CX110" s="254"/>
      <c r="CY110" s="254"/>
      <c r="CZ110" s="254"/>
      <c r="DA110" s="254"/>
      <c r="DB110" s="254"/>
      <c r="DH110" s="7"/>
      <c r="DI110" s="7"/>
      <c r="DJ110" s="7"/>
      <c r="DK110" s="7"/>
      <c r="DL110" s="7"/>
      <c r="DM110" s="7"/>
      <c r="DN110" s="7"/>
      <c r="DO110" s="7"/>
      <c r="DP110" s="7"/>
      <c r="DQ110" s="7"/>
      <c r="DR110" s="7"/>
      <c r="DS110" s="7"/>
      <c r="DT110" s="7"/>
      <c r="DU110" s="7"/>
    </row>
    <row r="111" spans="1:125" x14ac:dyDescent="0.25">
      <c r="A111" s="269" t="s">
        <v>96</v>
      </c>
      <c r="B111" s="249">
        <v>10825703</v>
      </c>
      <c r="C111" s="250">
        <v>0.61066785021043501</v>
      </c>
      <c r="D111" s="251">
        <v>5277.7475523559624</v>
      </c>
      <c r="E111" s="251"/>
      <c r="F111" s="252"/>
      <c r="G111" s="253">
        <v>0.76640776245306996</v>
      </c>
      <c r="H111" s="253">
        <v>0.87953225629456999</v>
      </c>
      <c r="I111" s="253">
        <v>0.90594378236359996</v>
      </c>
      <c r="J111" s="253">
        <v>0.97853940123729</v>
      </c>
      <c r="K111" s="253">
        <v>1.0868383100385</v>
      </c>
      <c r="L111" s="253">
        <v>0.96230119565764005</v>
      </c>
      <c r="M111" s="253">
        <v>1.0803177728579001</v>
      </c>
      <c r="N111" s="253">
        <v>1.1244157504450001</v>
      </c>
      <c r="O111" s="254">
        <v>1.1006526774126</v>
      </c>
      <c r="P111" s="254">
        <v>1.0168192596515999</v>
      </c>
      <c r="Q111" s="254">
        <v>0.97418080610839997</v>
      </c>
      <c r="R111" s="254">
        <v>1.1364237357624001</v>
      </c>
      <c r="S111" s="255">
        <v>1.1674172361374</v>
      </c>
      <c r="T111" s="255">
        <v>1.1689139973667</v>
      </c>
      <c r="U111" s="256">
        <v>1.1277672566421</v>
      </c>
      <c r="V111" s="256">
        <v>1.2073438032341</v>
      </c>
      <c r="W111" s="254">
        <v>1.0679466341949999</v>
      </c>
      <c r="X111" s="254">
        <v>1.0088652245600001</v>
      </c>
      <c r="Y111" s="254">
        <v>0.95634913170602998</v>
      </c>
      <c r="Z111" s="254">
        <v>1.0610146661821001</v>
      </c>
      <c r="AA111" s="257">
        <v>0.94883937586616995</v>
      </c>
      <c r="AB111" s="258">
        <v>1.0508272580136999</v>
      </c>
      <c r="AC111" s="258">
        <v>1.0552743831999001</v>
      </c>
      <c r="AD111" s="259">
        <v>1.1657919131998</v>
      </c>
      <c r="AE111" s="260">
        <v>1.1921982203827</v>
      </c>
      <c r="AF111" s="254"/>
      <c r="AG111" s="254"/>
      <c r="AH111" s="254"/>
      <c r="AI111" s="254"/>
      <c r="AJ111" s="254"/>
      <c r="AK111" s="254"/>
      <c r="AL111" s="254"/>
      <c r="AM111" s="254"/>
      <c r="AN111" s="254"/>
      <c r="AO111" s="254"/>
      <c r="AP111" s="254"/>
      <c r="AQ111" s="254"/>
      <c r="AR111" s="254"/>
      <c r="AS111" s="254"/>
      <c r="AT111" s="254"/>
      <c r="AU111" s="254"/>
      <c r="AV111" s="254"/>
      <c r="AW111" s="254"/>
      <c r="AX111" s="254"/>
      <c r="AY111" s="254"/>
      <c r="AZ111" s="254"/>
      <c r="BA111" s="254"/>
      <c r="BB111" s="254"/>
      <c r="BC111" s="254"/>
      <c r="BD111" s="254"/>
      <c r="BE111" s="254"/>
      <c r="BF111" s="254"/>
      <c r="BG111" s="254"/>
      <c r="BH111" s="254"/>
      <c r="BI111" s="254"/>
      <c r="BJ111" s="254"/>
      <c r="BK111" s="254"/>
      <c r="BL111" s="254"/>
      <c r="BM111" s="254"/>
      <c r="BN111" s="254"/>
      <c r="BO111" s="254"/>
      <c r="BP111" s="254"/>
      <c r="BQ111" s="254"/>
      <c r="BR111" s="254"/>
      <c r="BS111" s="254"/>
      <c r="BT111" s="254"/>
      <c r="BU111" s="254"/>
      <c r="BV111" s="254"/>
      <c r="BW111" s="254"/>
      <c r="BX111" s="254"/>
      <c r="BY111" s="254"/>
      <c r="BZ111" s="254"/>
      <c r="CA111" s="254"/>
      <c r="CB111" s="254"/>
      <c r="CC111" s="254"/>
      <c r="CD111" s="254"/>
      <c r="CE111" s="254"/>
      <c r="CF111" s="254"/>
      <c r="CG111" s="254"/>
      <c r="CH111" s="254"/>
      <c r="CI111" s="254"/>
      <c r="CJ111" s="254"/>
      <c r="CK111" s="254"/>
      <c r="CL111" s="254"/>
      <c r="CM111" s="254"/>
      <c r="CN111" s="254"/>
      <c r="CO111" s="254"/>
      <c r="CP111" s="254"/>
      <c r="CQ111" s="254"/>
      <c r="CR111" s="254"/>
      <c r="CS111" s="254"/>
      <c r="CT111" s="254"/>
      <c r="CU111" s="254"/>
      <c r="CV111" s="254"/>
      <c r="CW111" s="254"/>
      <c r="CX111" s="254"/>
      <c r="CY111" s="254"/>
      <c r="CZ111" s="254"/>
      <c r="DA111" s="254"/>
      <c r="DB111" s="254"/>
      <c r="DH111" s="7"/>
      <c r="DI111" s="7"/>
      <c r="DJ111" s="7"/>
      <c r="DK111" s="7"/>
      <c r="DL111" s="7"/>
      <c r="DM111" s="7"/>
      <c r="DN111" s="7"/>
      <c r="DO111" s="7"/>
      <c r="DP111" s="7"/>
      <c r="DQ111" s="7"/>
      <c r="DR111" s="7"/>
      <c r="DS111" s="7"/>
      <c r="DT111" s="7"/>
      <c r="DU111" s="7"/>
    </row>
    <row r="112" spans="1:125" x14ac:dyDescent="0.25">
      <c r="A112" s="269" t="s">
        <v>166</v>
      </c>
      <c r="B112" s="249">
        <v>7524100</v>
      </c>
      <c r="C112" s="250">
        <v>6.4700003468204006</v>
      </c>
      <c r="D112" s="251">
        <v>57088.939098803123</v>
      </c>
      <c r="E112" s="251"/>
      <c r="F112" s="252"/>
      <c r="G112" s="253">
        <v>6.2879925455699004</v>
      </c>
      <c r="H112" s="253">
        <v>6.2265618884866001</v>
      </c>
      <c r="I112" s="253">
        <v>6.0583486941573996</v>
      </c>
      <c r="J112" s="253">
        <v>6.5635039313409997</v>
      </c>
      <c r="K112" s="253">
        <v>5.9905915770815001</v>
      </c>
      <c r="L112" s="253">
        <v>6.2986138506831004</v>
      </c>
      <c r="M112" s="253">
        <v>6.1851124231755996</v>
      </c>
      <c r="N112" s="253">
        <v>6.4407873887392997</v>
      </c>
      <c r="O112" s="254">
        <v>6.2144733811605999</v>
      </c>
      <c r="P112" s="254">
        <v>6.4648090614812999</v>
      </c>
      <c r="Q112" s="254">
        <v>6.0108778337936002</v>
      </c>
      <c r="R112" s="254">
        <v>6.3944892105138003</v>
      </c>
      <c r="S112" s="255">
        <v>6.2826412729015999</v>
      </c>
      <c r="T112" s="255">
        <v>6.4608493907737996</v>
      </c>
      <c r="U112" s="256">
        <v>6.6097604345768</v>
      </c>
      <c r="V112" s="256">
        <v>6.1064442388652003</v>
      </c>
      <c r="W112" s="254">
        <v>6.1728569346422999</v>
      </c>
      <c r="X112" s="254">
        <v>5.9926011050646002</v>
      </c>
      <c r="Y112" s="254">
        <v>5.9307836472347004</v>
      </c>
      <c r="Z112" s="254">
        <v>5.8082400647479</v>
      </c>
      <c r="AA112" s="257">
        <v>4.5129103192575997</v>
      </c>
      <c r="AB112" s="258">
        <v>4.5455828961956</v>
      </c>
      <c r="AC112" s="258">
        <v>4.2041281640039996</v>
      </c>
      <c r="AD112" s="259">
        <v>4.4397377963203999</v>
      </c>
      <c r="AE112" s="260">
        <v>4.4804768336091003</v>
      </c>
      <c r="AF112" s="254"/>
      <c r="AG112" s="254"/>
      <c r="AH112" s="254"/>
      <c r="AI112" s="254"/>
      <c r="AJ112" s="254"/>
      <c r="AK112" s="254"/>
      <c r="AL112" s="254"/>
      <c r="AM112" s="254"/>
      <c r="AN112" s="254"/>
      <c r="AO112" s="254"/>
      <c r="AP112" s="254"/>
      <c r="AQ112" s="254"/>
      <c r="AR112" s="254"/>
      <c r="AS112" s="254"/>
      <c r="AT112" s="254"/>
      <c r="AU112" s="254"/>
      <c r="AV112" s="254"/>
      <c r="AW112" s="254"/>
      <c r="AX112" s="254"/>
      <c r="AY112" s="254"/>
      <c r="AZ112" s="254"/>
      <c r="BA112" s="254"/>
      <c r="BB112" s="254"/>
      <c r="BC112" s="254"/>
      <c r="BD112" s="254"/>
      <c r="BE112" s="254"/>
      <c r="BF112" s="254"/>
      <c r="BG112" s="254"/>
      <c r="BH112" s="254"/>
      <c r="BI112" s="254"/>
      <c r="BJ112" s="254"/>
      <c r="BK112" s="254"/>
      <c r="BL112" s="254"/>
      <c r="BM112" s="254"/>
      <c r="BN112" s="254"/>
      <c r="BO112" s="254"/>
      <c r="BP112" s="254"/>
      <c r="BQ112" s="254"/>
      <c r="BR112" s="254"/>
      <c r="BS112" s="254"/>
      <c r="BT112" s="254"/>
      <c r="BU112" s="254"/>
      <c r="BV112" s="254"/>
      <c r="BW112" s="254"/>
      <c r="BX112" s="254"/>
      <c r="BY112" s="254"/>
      <c r="BZ112" s="254"/>
      <c r="CA112" s="254"/>
      <c r="CB112" s="254"/>
      <c r="CC112" s="254"/>
      <c r="CD112" s="254"/>
      <c r="CE112" s="254"/>
      <c r="CF112" s="254"/>
      <c r="CG112" s="254"/>
      <c r="CH112" s="254"/>
      <c r="CI112" s="254"/>
      <c r="CJ112" s="254"/>
      <c r="CK112" s="254"/>
      <c r="CL112" s="254"/>
      <c r="CM112" s="254"/>
      <c r="CN112" s="254"/>
      <c r="CO112" s="254"/>
      <c r="CP112" s="254"/>
      <c r="CQ112" s="254"/>
      <c r="CR112" s="254"/>
      <c r="CS112" s="254"/>
      <c r="CT112" s="254"/>
      <c r="CU112" s="254"/>
      <c r="CV112" s="254"/>
      <c r="CW112" s="254"/>
      <c r="CX112" s="254"/>
      <c r="CY112" s="254"/>
      <c r="CZ112" s="254"/>
      <c r="DA112" s="254"/>
      <c r="DB112" s="254"/>
      <c r="DH112" s="7"/>
      <c r="DI112" s="7"/>
      <c r="DJ112" s="7"/>
      <c r="DK112" s="7"/>
      <c r="DL112" s="7"/>
      <c r="DM112" s="7"/>
      <c r="DN112" s="7"/>
      <c r="DO112" s="7"/>
      <c r="DP112" s="7"/>
      <c r="DQ112" s="7"/>
      <c r="DR112" s="7"/>
      <c r="DS112" s="7"/>
      <c r="DT112" s="7"/>
      <c r="DU112" s="7"/>
    </row>
    <row r="113" spans="1:125" x14ac:dyDescent="0.25">
      <c r="A113" s="269" t="s">
        <v>165</v>
      </c>
      <c r="B113" s="249">
        <v>9562314</v>
      </c>
      <c r="C113" s="250">
        <v>6.1998093412837596</v>
      </c>
      <c r="D113" s="251">
        <v>32105.982361580427</v>
      </c>
      <c r="E113" s="251">
        <v>6.32</v>
      </c>
      <c r="F113" s="252"/>
      <c r="G113" s="262">
        <v>5.8176012842666003</v>
      </c>
      <c r="H113" s="262">
        <v>5.9844157862962</v>
      </c>
      <c r="I113" s="262">
        <v>5.8991940936427003</v>
      </c>
      <c r="J113" s="262">
        <v>6.1803419955293997</v>
      </c>
      <c r="K113" s="262">
        <v>6.0127458382374002</v>
      </c>
      <c r="L113" s="262">
        <v>6.0690325143542001</v>
      </c>
      <c r="M113" s="262">
        <v>6.034236427832</v>
      </c>
      <c r="N113" s="262">
        <v>5.9004082673300999</v>
      </c>
      <c r="O113" s="263">
        <v>5.7889349552288998</v>
      </c>
      <c r="P113" s="263">
        <v>5.1914590452685001</v>
      </c>
      <c r="Q113" s="254">
        <v>5.2726771978614</v>
      </c>
      <c r="R113" s="254">
        <v>5.1965744454519998</v>
      </c>
      <c r="S113" s="255">
        <v>4.8281911967684001</v>
      </c>
      <c r="T113" s="255">
        <v>4.5517120708491996</v>
      </c>
      <c r="U113" s="256">
        <v>4.5684956390557003</v>
      </c>
      <c r="V113" s="256">
        <v>4.8590957987685002</v>
      </c>
      <c r="W113" s="254">
        <v>4.9486006069241002</v>
      </c>
      <c r="X113" s="254">
        <v>5.2599124103378001</v>
      </c>
      <c r="Y113" s="254">
        <v>5.2905713446508997</v>
      </c>
      <c r="Z113" s="254">
        <v>5.3341130248909998</v>
      </c>
      <c r="AA113" s="257">
        <v>5.1606702934050004</v>
      </c>
      <c r="AB113" s="258">
        <v>5.3182450851893002</v>
      </c>
      <c r="AC113" s="258">
        <v>4.9809747292986</v>
      </c>
      <c r="AD113" s="259">
        <v>4.5168230618361997</v>
      </c>
      <c r="AE113" s="260">
        <v>4.4974541920849003</v>
      </c>
      <c r="AF113" s="254"/>
      <c r="AG113" s="254"/>
      <c r="AH113" s="254"/>
      <c r="AI113" s="254"/>
      <c r="AJ113" s="254"/>
      <c r="AK113" s="254"/>
      <c r="AL113" s="254"/>
      <c r="AM113" s="254"/>
      <c r="AN113" s="254"/>
      <c r="AO113" s="254"/>
      <c r="AP113" s="254"/>
      <c r="AQ113" s="254"/>
      <c r="AR113" s="254"/>
      <c r="AS113" s="254"/>
      <c r="AT113" s="254"/>
      <c r="AU113" s="254"/>
      <c r="AV113" s="254"/>
      <c r="AW113" s="254"/>
      <c r="AX113" s="254"/>
      <c r="AY113" s="254"/>
      <c r="AZ113" s="254"/>
      <c r="BA113" s="254"/>
      <c r="BB113" s="254"/>
      <c r="BC113" s="254"/>
      <c r="BD113" s="254"/>
      <c r="BE113" s="254"/>
      <c r="BF113" s="254"/>
      <c r="BG113" s="254"/>
      <c r="BH113" s="254"/>
      <c r="BI113" s="254"/>
      <c r="BJ113" s="254"/>
      <c r="BK113" s="254"/>
      <c r="BL113" s="254"/>
      <c r="BM113" s="254"/>
      <c r="BN113" s="254"/>
      <c r="BO113" s="254"/>
      <c r="BP113" s="254"/>
      <c r="BQ113" s="254"/>
      <c r="BR113" s="254"/>
      <c r="BS113" s="254"/>
      <c r="BT113" s="254"/>
      <c r="BU113" s="254"/>
      <c r="BV113" s="254"/>
      <c r="BW113" s="254"/>
      <c r="BX113" s="254"/>
      <c r="BY113" s="254"/>
      <c r="BZ113" s="254"/>
      <c r="CA113" s="254"/>
      <c r="CB113" s="254"/>
      <c r="CC113" s="254"/>
      <c r="CD113" s="254"/>
      <c r="CE113" s="254"/>
      <c r="CF113" s="254"/>
      <c r="CG113" s="254"/>
      <c r="CH113" s="254"/>
      <c r="CI113" s="254"/>
      <c r="CJ113" s="254"/>
      <c r="CK113" s="254"/>
      <c r="CL113" s="254"/>
      <c r="CM113" s="254"/>
      <c r="CN113" s="254"/>
      <c r="CO113" s="254"/>
      <c r="CP113" s="254"/>
      <c r="CQ113" s="254"/>
      <c r="CR113" s="254"/>
      <c r="CS113" s="254"/>
      <c r="CT113" s="254"/>
      <c r="CU113" s="254"/>
      <c r="CV113" s="254"/>
      <c r="CW113" s="254"/>
      <c r="CX113" s="254"/>
      <c r="CY113" s="254"/>
      <c r="CZ113" s="254"/>
      <c r="DA113" s="254"/>
      <c r="DB113" s="254"/>
      <c r="DH113" s="7"/>
      <c r="DI113" s="7"/>
      <c r="DJ113" s="7"/>
      <c r="DK113" s="7"/>
      <c r="DL113" s="7"/>
      <c r="DM113" s="7"/>
      <c r="DN113" s="7"/>
      <c r="DO113" s="7"/>
      <c r="DP113" s="7"/>
      <c r="DQ113" s="7"/>
      <c r="DR113" s="7"/>
      <c r="DS113" s="7"/>
      <c r="DT113" s="7"/>
      <c r="DU113" s="7"/>
    </row>
    <row r="114" spans="1:125" x14ac:dyDescent="0.25">
      <c r="A114" s="269" t="s">
        <v>190</v>
      </c>
      <c r="B114" s="249">
        <v>404610</v>
      </c>
      <c r="C114" s="250">
        <v>9.4074188265565795</v>
      </c>
      <c r="D114" s="251">
        <v>55972.147377180852</v>
      </c>
      <c r="E114" s="251">
        <v>7.38</v>
      </c>
      <c r="F114" s="252"/>
      <c r="G114" s="262">
        <v>10.171402356009001</v>
      </c>
      <c r="H114" s="262">
        <v>10.454341870286999</v>
      </c>
      <c r="I114" s="262">
        <v>10.965930834122</v>
      </c>
      <c r="J114" s="262">
        <v>10.765818693373999</v>
      </c>
      <c r="K114" s="262">
        <v>10.909110269945</v>
      </c>
      <c r="L114" s="262">
        <v>10.602050234710999</v>
      </c>
      <c r="M114" s="262">
        <v>10.815509195123999</v>
      </c>
      <c r="N114" s="262">
        <v>11.386387873522001</v>
      </c>
      <c r="O114" s="263">
        <v>12.158270097659001</v>
      </c>
      <c r="P114" s="263">
        <v>12.108730288765001</v>
      </c>
      <c r="Q114" s="254">
        <v>11.664299321250001</v>
      </c>
      <c r="R114" s="254">
        <v>11.142954230980999</v>
      </c>
      <c r="S114" s="255">
        <v>11.197566639367</v>
      </c>
      <c r="T114" s="255">
        <v>11.346316688458</v>
      </c>
      <c r="U114" s="256">
        <v>10.545762935062999</v>
      </c>
      <c r="V114" s="256">
        <v>10.989384962118001</v>
      </c>
      <c r="W114" s="254">
        <v>9.5612348999732006</v>
      </c>
      <c r="X114" s="254">
        <v>9.9392850802601007</v>
      </c>
      <c r="Y114" s="254">
        <v>9.7537566404071008</v>
      </c>
      <c r="Z114" s="254">
        <v>9.3280721683675001</v>
      </c>
      <c r="AA114" s="257">
        <v>8.9494893682078995</v>
      </c>
      <c r="AB114" s="258">
        <v>9.1435049305268006</v>
      </c>
      <c r="AC114" s="258">
        <v>9.3086511887621999</v>
      </c>
      <c r="AD114" s="259">
        <v>9.1737370345695997</v>
      </c>
      <c r="AE114" s="260">
        <v>9.3285289212104008</v>
      </c>
      <c r="AF114" s="254"/>
      <c r="AG114" s="254"/>
      <c r="AH114" s="254"/>
      <c r="AI114" s="254"/>
      <c r="AJ114" s="254"/>
      <c r="AK114" s="254"/>
      <c r="AL114" s="254"/>
      <c r="AM114" s="254"/>
      <c r="AN114" s="254"/>
      <c r="AO114" s="254"/>
      <c r="AP114" s="254"/>
      <c r="AQ114" s="254"/>
      <c r="AR114" s="254"/>
      <c r="AS114" s="254"/>
      <c r="AT114" s="254"/>
      <c r="AU114" s="254"/>
      <c r="AV114" s="254"/>
      <c r="AW114" s="254"/>
      <c r="AX114" s="254"/>
      <c r="AY114" s="254"/>
      <c r="AZ114" s="254"/>
      <c r="BA114" s="254"/>
      <c r="BB114" s="254"/>
      <c r="BC114" s="254"/>
      <c r="BD114" s="254"/>
      <c r="BE114" s="254"/>
      <c r="BF114" s="254"/>
      <c r="BG114" s="254"/>
      <c r="BH114" s="254"/>
      <c r="BI114" s="254"/>
      <c r="BJ114" s="254"/>
      <c r="BK114" s="254"/>
      <c r="BL114" s="254"/>
      <c r="BM114" s="254"/>
      <c r="BN114" s="254"/>
      <c r="BO114" s="254"/>
      <c r="BP114" s="254"/>
      <c r="BQ114" s="254"/>
      <c r="BR114" s="254"/>
      <c r="BS114" s="254"/>
      <c r="BT114" s="254"/>
      <c r="BU114" s="254"/>
      <c r="BV114" s="254"/>
      <c r="BW114" s="254"/>
      <c r="BX114" s="254"/>
      <c r="BY114" s="254"/>
      <c r="BZ114" s="254"/>
      <c r="CA114" s="254"/>
      <c r="CB114" s="254"/>
      <c r="CC114" s="254"/>
      <c r="CD114" s="254"/>
      <c r="CE114" s="254"/>
      <c r="CF114" s="254"/>
      <c r="CG114" s="254"/>
      <c r="CH114" s="254"/>
      <c r="CI114" s="254"/>
      <c r="CJ114" s="254"/>
      <c r="CK114" s="254"/>
      <c r="CL114" s="254"/>
      <c r="CM114" s="254"/>
      <c r="CN114" s="254"/>
      <c r="CO114" s="254"/>
      <c r="CP114" s="254"/>
      <c r="CQ114" s="254"/>
      <c r="CR114" s="254"/>
      <c r="CS114" s="254"/>
      <c r="CT114" s="254"/>
      <c r="CU114" s="254"/>
      <c r="CV114" s="254"/>
      <c r="CW114" s="254"/>
      <c r="CX114" s="254"/>
      <c r="CY114" s="254"/>
      <c r="CZ114" s="254"/>
      <c r="DA114" s="254"/>
      <c r="DB114" s="254"/>
      <c r="DH114" s="7"/>
      <c r="DI114" s="7"/>
      <c r="DJ114" s="7"/>
      <c r="DK114" s="7"/>
      <c r="DL114" s="7"/>
      <c r="DM114" s="7"/>
      <c r="DN114" s="7"/>
      <c r="DO114" s="7"/>
      <c r="DP114" s="7"/>
      <c r="DQ114" s="7"/>
      <c r="DR114" s="7"/>
      <c r="DS114" s="7"/>
      <c r="DT114" s="7"/>
      <c r="DU114" s="7"/>
    </row>
    <row r="115" spans="1:125" x14ac:dyDescent="0.25">
      <c r="A115" s="269" t="s">
        <v>100</v>
      </c>
      <c r="B115" s="249">
        <v>1450935791</v>
      </c>
      <c r="C115" s="250">
        <v>0.808061078858332</v>
      </c>
      <c r="D115" s="251">
        <v>6666.0583228739706</v>
      </c>
      <c r="E115" s="251">
        <v>17.2</v>
      </c>
      <c r="F115" s="252"/>
      <c r="G115" s="253">
        <v>0.94667006789278996</v>
      </c>
      <c r="H115" s="253">
        <v>0.94541944813967005</v>
      </c>
      <c r="I115" s="253">
        <v>0.96446590221163997</v>
      </c>
      <c r="J115" s="253">
        <v>0.97742297439400005</v>
      </c>
      <c r="K115" s="253">
        <v>1.0372213709408999</v>
      </c>
      <c r="L115" s="253">
        <v>1.0643352725233</v>
      </c>
      <c r="M115" s="253">
        <v>1.1185035282719</v>
      </c>
      <c r="N115" s="253">
        <v>1.1997028551900999</v>
      </c>
      <c r="O115" s="254">
        <v>1.2694903565669</v>
      </c>
      <c r="P115" s="254">
        <v>1.3351064028549</v>
      </c>
      <c r="Q115" s="254">
        <v>1.4054283192321</v>
      </c>
      <c r="R115" s="254">
        <v>1.4797823519188</v>
      </c>
      <c r="S115" s="255">
        <v>1.5955470099253</v>
      </c>
      <c r="T115" s="255">
        <v>1.6210624553516999</v>
      </c>
      <c r="U115" s="256">
        <v>1.7294488844095</v>
      </c>
      <c r="V115" s="256">
        <v>1.7403686684374999</v>
      </c>
      <c r="W115" s="254">
        <v>1.7459821015121</v>
      </c>
      <c r="X115" s="254">
        <v>1.8229076463672</v>
      </c>
      <c r="Y115" s="254">
        <v>1.8881986715145</v>
      </c>
      <c r="Z115" s="254">
        <v>1.8641157078099999</v>
      </c>
      <c r="AA115" s="257">
        <v>1.7039927849769001</v>
      </c>
      <c r="AB115" s="258">
        <v>1.8590894261858</v>
      </c>
      <c r="AC115" s="258">
        <v>1.9888413224949999</v>
      </c>
      <c r="AD115" s="259">
        <v>2.1152199441142998</v>
      </c>
      <c r="AE115" s="260">
        <v>2.1922371761921</v>
      </c>
      <c r="AF115" s="254"/>
      <c r="AG115" s="254"/>
      <c r="AH115" s="254"/>
      <c r="AI115" s="254"/>
      <c r="AJ115" s="254"/>
      <c r="AK115" s="254"/>
      <c r="AL115" s="254"/>
      <c r="AM115" s="254"/>
      <c r="AN115" s="254"/>
      <c r="AO115" s="254"/>
      <c r="AP115" s="254"/>
      <c r="AQ115" s="254"/>
      <c r="AR115" s="254"/>
      <c r="AS115" s="254"/>
      <c r="AT115" s="254"/>
      <c r="AU115" s="254"/>
      <c r="AV115" s="254"/>
      <c r="AW115" s="254"/>
      <c r="AX115" s="254"/>
      <c r="AY115" s="254"/>
      <c r="AZ115" s="254"/>
      <c r="BA115" s="254"/>
      <c r="BB115" s="254"/>
      <c r="BC115" s="254"/>
      <c r="BD115" s="254"/>
      <c r="BE115" s="254"/>
      <c r="BF115" s="254"/>
      <c r="BG115" s="254"/>
      <c r="BH115" s="254"/>
      <c r="BI115" s="254"/>
      <c r="BJ115" s="254"/>
      <c r="BK115" s="254"/>
      <c r="BL115" s="254"/>
      <c r="BM115" s="254"/>
      <c r="BN115" s="254"/>
      <c r="BO115" s="254"/>
      <c r="BP115" s="254"/>
      <c r="BQ115" s="254"/>
      <c r="BR115" s="254"/>
      <c r="BS115" s="254"/>
      <c r="BT115" s="254"/>
      <c r="BU115" s="254"/>
      <c r="BV115" s="254"/>
      <c r="BW115" s="254"/>
      <c r="BX115" s="254"/>
      <c r="BY115" s="254"/>
      <c r="BZ115" s="254"/>
      <c r="CA115" s="254"/>
      <c r="CB115" s="254"/>
      <c r="CC115" s="254"/>
      <c r="CD115" s="254"/>
      <c r="CE115" s="254"/>
      <c r="CF115" s="254"/>
      <c r="CG115" s="254"/>
      <c r="CH115" s="254"/>
      <c r="CI115" s="254"/>
      <c r="CJ115" s="254"/>
      <c r="CK115" s="254"/>
      <c r="CL115" s="254"/>
      <c r="CM115" s="254"/>
      <c r="CN115" s="254"/>
      <c r="CO115" s="254"/>
      <c r="CP115" s="254"/>
      <c r="CQ115" s="254"/>
      <c r="CR115" s="254"/>
      <c r="CS115" s="254"/>
      <c r="CT115" s="254"/>
      <c r="CU115" s="254"/>
      <c r="CV115" s="254"/>
      <c r="CW115" s="254"/>
      <c r="CX115" s="254"/>
      <c r="CY115" s="254"/>
      <c r="CZ115" s="254"/>
      <c r="DA115" s="254"/>
      <c r="DB115" s="254"/>
      <c r="DH115" s="7"/>
      <c r="DI115" s="7"/>
      <c r="DJ115" s="7"/>
      <c r="DK115" s="7"/>
      <c r="DL115" s="7"/>
      <c r="DM115" s="7"/>
      <c r="DN115" s="7"/>
      <c r="DO115" s="7"/>
      <c r="DP115" s="7"/>
      <c r="DQ115" s="7"/>
      <c r="DR115" s="7"/>
      <c r="DS115" s="7"/>
      <c r="DT115" s="7"/>
      <c r="DU115" s="7"/>
    </row>
    <row r="116" spans="1:125" x14ac:dyDescent="0.25">
      <c r="A116" s="269" t="s">
        <v>114</v>
      </c>
      <c r="B116" s="249">
        <v>283487931</v>
      </c>
      <c r="C116" s="250">
        <v>1.1554645846790961</v>
      </c>
      <c r="D116" s="251">
        <v>11112.420431486373</v>
      </c>
      <c r="E116" s="267">
        <v>2.89</v>
      </c>
      <c r="F116" s="252"/>
      <c r="G116" s="253">
        <v>1.4137763271635999</v>
      </c>
      <c r="H116" s="253">
        <v>1.4897511236504</v>
      </c>
      <c r="I116" s="253">
        <v>1.4939168278081001</v>
      </c>
      <c r="J116" s="253">
        <v>1.6034052892055</v>
      </c>
      <c r="K116" s="253">
        <v>1.6105866001032001</v>
      </c>
      <c r="L116" s="253">
        <v>1.5993659257296999</v>
      </c>
      <c r="M116" s="253">
        <v>1.6682157363373</v>
      </c>
      <c r="N116" s="253">
        <v>1.7245167515555</v>
      </c>
      <c r="O116" s="254">
        <v>1.6821521440375999</v>
      </c>
      <c r="P116" s="254">
        <v>1.7186808520274</v>
      </c>
      <c r="Q116" s="254">
        <v>1.8294356087615</v>
      </c>
      <c r="R116" s="254">
        <v>2.0346761729212002</v>
      </c>
      <c r="S116" s="255">
        <v>2.0260815118926998</v>
      </c>
      <c r="T116" s="255">
        <v>1.8845429034709</v>
      </c>
      <c r="U116" s="256">
        <v>1.9796738545284001</v>
      </c>
      <c r="V116" s="256">
        <v>1.9847896268053</v>
      </c>
      <c r="W116" s="254">
        <v>1.9420428271862</v>
      </c>
      <c r="X116" s="254">
        <v>2.0294154401596001</v>
      </c>
      <c r="Y116" s="254">
        <v>2.2356838543673998</v>
      </c>
      <c r="Z116" s="254">
        <v>2.3654280642732002</v>
      </c>
      <c r="AA116" s="257">
        <v>2.1904246133040002</v>
      </c>
      <c r="AB116" s="258">
        <v>2.265518573804</v>
      </c>
      <c r="AC116" s="258">
        <v>2.6050268617416998</v>
      </c>
      <c r="AD116" s="259">
        <v>2.7597997658579998</v>
      </c>
      <c r="AE116" s="260">
        <v>2.8763113115444998</v>
      </c>
      <c r="AF116" s="254"/>
      <c r="AG116" s="254"/>
      <c r="AH116" s="254"/>
      <c r="AI116" s="254"/>
      <c r="AJ116" s="254"/>
      <c r="AK116" s="254"/>
      <c r="AL116" s="254"/>
      <c r="AM116" s="254"/>
      <c r="AN116" s="254"/>
      <c r="AO116" s="254"/>
      <c r="AP116" s="254"/>
      <c r="AQ116" s="254"/>
      <c r="AR116" s="254"/>
      <c r="AS116" s="254"/>
      <c r="AT116" s="254"/>
      <c r="AU116" s="254"/>
      <c r="AV116" s="254"/>
      <c r="AW116" s="254"/>
      <c r="AX116" s="254"/>
      <c r="AY116" s="254"/>
      <c r="AZ116" s="254"/>
      <c r="BA116" s="254"/>
      <c r="BB116" s="254"/>
      <c r="BC116" s="254"/>
      <c r="BD116" s="254"/>
      <c r="BE116" s="254"/>
      <c r="BF116" s="254"/>
      <c r="BG116" s="254"/>
      <c r="BH116" s="254"/>
      <c r="BI116" s="254"/>
      <c r="BJ116" s="254"/>
      <c r="BK116" s="254"/>
      <c r="BL116" s="254"/>
      <c r="BM116" s="254"/>
      <c r="BN116" s="254"/>
      <c r="BO116" s="254"/>
      <c r="BP116" s="254"/>
      <c r="BQ116" s="254"/>
      <c r="BR116" s="254"/>
      <c r="BS116" s="254"/>
      <c r="BT116" s="254"/>
      <c r="BU116" s="254"/>
      <c r="BV116" s="254"/>
      <c r="BW116" s="254"/>
      <c r="BX116" s="254"/>
      <c r="BY116" s="254"/>
      <c r="BZ116" s="254"/>
      <c r="CA116" s="254"/>
      <c r="CB116" s="254"/>
      <c r="CC116" s="254"/>
      <c r="CD116" s="254"/>
      <c r="CE116" s="254"/>
      <c r="CF116" s="254"/>
      <c r="CG116" s="254"/>
      <c r="CH116" s="254"/>
      <c r="CI116" s="254"/>
      <c r="CJ116" s="254"/>
      <c r="CK116" s="254"/>
      <c r="CL116" s="254"/>
      <c r="CM116" s="254"/>
      <c r="CN116" s="254"/>
      <c r="CO116" s="254"/>
      <c r="CP116" s="254"/>
      <c r="CQ116" s="254"/>
      <c r="CR116" s="254"/>
      <c r="CS116" s="254"/>
      <c r="CT116" s="254"/>
      <c r="CU116" s="254"/>
      <c r="CV116" s="254"/>
      <c r="CW116" s="254"/>
      <c r="CX116" s="254"/>
      <c r="CY116" s="254"/>
      <c r="CZ116" s="254"/>
      <c r="DA116" s="254"/>
      <c r="DB116" s="254"/>
      <c r="DH116" s="7"/>
      <c r="DI116" s="7"/>
      <c r="DJ116" s="7"/>
      <c r="DK116" s="7"/>
      <c r="DL116" s="7"/>
      <c r="DM116" s="7"/>
      <c r="DN116" s="7"/>
      <c r="DO116" s="7"/>
      <c r="DP116" s="7"/>
      <c r="DQ116" s="7"/>
      <c r="DR116" s="7"/>
      <c r="DS116" s="7"/>
      <c r="DT116" s="7"/>
      <c r="DU116" s="7"/>
    </row>
    <row r="117" spans="1:125" x14ac:dyDescent="0.25">
      <c r="A117" s="269" t="s">
        <v>152</v>
      </c>
      <c r="B117" s="249">
        <v>91567738</v>
      </c>
      <c r="C117" s="250">
        <v>4.5011168827816093</v>
      </c>
      <c r="D117" s="142">
        <v>15560.68235013965</v>
      </c>
      <c r="E117" s="251"/>
      <c r="F117" s="252"/>
      <c r="G117" s="253">
        <v>5.3520251000711001</v>
      </c>
      <c r="H117" s="253">
        <v>5.4870887645371003</v>
      </c>
      <c r="I117" s="253">
        <v>5.6532269918116</v>
      </c>
      <c r="J117" s="253">
        <v>5.8942019393317997</v>
      </c>
      <c r="K117" s="253">
        <v>6.2480945865496</v>
      </c>
      <c r="L117" s="253">
        <v>6.6597256116259</v>
      </c>
      <c r="M117" s="253">
        <v>7.1046405333251998</v>
      </c>
      <c r="N117" s="253">
        <v>7.4763596943271002</v>
      </c>
      <c r="O117" s="254">
        <v>7.6210550583711996</v>
      </c>
      <c r="P117" s="254">
        <v>7.7789835291958997</v>
      </c>
      <c r="Q117" s="254">
        <v>7.7346002522303001</v>
      </c>
      <c r="R117" s="254">
        <v>7.7613908837343999</v>
      </c>
      <c r="S117" s="255">
        <v>7.7495089656746003</v>
      </c>
      <c r="T117" s="255">
        <v>7.9115172512124001</v>
      </c>
      <c r="U117" s="256">
        <v>8.1179822176366994</v>
      </c>
      <c r="V117" s="256">
        <v>7.9320337856762002</v>
      </c>
      <c r="W117" s="254">
        <v>8.0010849188485995</v>
      </c>
      <c r="X117" s="254">
        <v>8.2104221047164998</v>
      </c>
      <c r="Y117" s="254">
        <v>8.0653085662543997</v>
      </c>
      <c r="Z117" s="254">
        <v>8.6038856733829991</v>
      </c>
      <c r="AA117" s="257">
        <v>8.8036386493280006</v>
      </c>
      <c r="AB117" s="258">
        <v>9.3023750813327002</v>
      </c>
      <c r="AC117" s="258">
        <v>9.3203138730033004</v>
      </c>
      <c r="AD117" s="259">
        <v>9.5332620889116999</v>
      </c>
      <c r="AE117" s="260">
        <v>9.6181643457221995</v>
      </c>
      <c r="AF117" s="254"/>
      <c r="AG117" s="254"/>
      <c r="AH117" s="254"/>
      <c r="AI117" s="254"/>
      <c r="AJ117" s="254"/>
      <c r="AK117" s="254"/>
      <c r="AL117" s="254"/>
      <c r="AM117" s="254"/>
      <c r="AN117" s="254"/>
      <c r="AO117" s="254"/>
      <c r="AP117" s="254"/>
      <c r="AQ117" s="254"/>
      <c r="AR117" s="254"/>
      <c r="AS117" s="254"/>
      <c r="AT117" s="254"/>
      <c r="AU117" s="254"/>
      <c r="AV117" s="254"/>
      <c r="AW117" s="254"/>
      <c r="AX117" s="254"/>
      <c r="AY117" s="254"/>
      <c r="AZ117" s="254"/>
      <c r="BA117" s="254"/>
      <c r="BB117" s="254"/>
      <c r="BC117" s="254"/>
      <c r="BD117" s="254"/>
      <c r="BE117" s="254"/>
      <c r="BF117" s="254"/>
      <c r="BG117" s="254"/>
      <c r="BH117" s="254"/>
      <c r="BI117" s="254"/>
      <c r="BJ117" s="254"/>
      <c r="BK117" s="254"/>
      <c r="BL117" s="254"/>
      <c r="BM117" s="254"/>
      <c r="BN117" s="254"/>
      <c r="BO117" s="254"/>
      <c r="BP117" s="254"/>
      <c r="BQ117" s="254"/>
      <c r="BR117" s="254"/>
      <c r="BS117" s="254"/>
      <c r="BT117" s="254"/>
      <c r="BU117" s="254"/>
      <c r="BV117" s="254"/>
      <c r="BW117" s="254"/>
      <c r="BX117" s="254"/>
      <c r="BY117" s="254"/>
      <c r="BZ117" s="254"/>
      <c r="CA117" s="254"/>
      <c r="CB117" s="254"/>
      <c r="CC117" s="254"/>
      <c r="CD117" s="254"/>
      <c r="CE117" s="254"/>
      <c r="CF117" s="254"/>
      <c r="CG117" s="254"/>
      <c r="CH117" s="254"/>
      <c r="CI117" s="254"/>
      <c r="CJ117" s="254"/>
      <c r="CK117" s="254"/>
      <c r="CL117" s="254"/>
      <c r="CM117" s="254"/>
      <c r="CN117" s="254"/>
      <c r="CO117" s="254"/>
      <c r="CP117" s="254"/>
      <c r="CQ117" s="254"/>
      <c r="CR117" s="254"/>
      <c r="CS117" s="254"/>
      <c r="CT117" s="254"/>
      <c r="CU117" s="254"/>
      <c r="CV117" s="254"/>
      <c r="CW117" s="254"/>
      <c r="CX117" s="254"/>
      <c r="CY117" s="254"/>
      <c r="CZ117" s="254"/>
      <c r="DA117" s="254"/>
      <c r="DB117" s="254"/>
      <c r="DH117" s="7"/>
      <c r="DI117" s="7"/>
      <c r="DJ117" s="7"/>
      <c r="DK117" s="7"/>
      <c r="DL117" s="7"/>
      <c r="DM117" s="7"/>
      <c r="DN117" s="7"/>
      <c r="DO117" s="7"/>
      <c r="DP117" s="7"/>
      <c r="DQ117" s="7"/>
      <c r="DR117" s="7"/>
      <c r="DS117" s="7"/>
      <c r="DT117" s="7"/>
      <c r="DU117" s="7"/>
    </row>
    <row r="118" spans="1:125" x14ac:dyDescent="0.25">
      <c r="A118" s="269" t="s">
        <v>153</v>
      </c>
      <c r="B118" s="249">
        <v>46042015</v>
      </c>
      <c r="C118" s="250">
        <v>4.5349546775345102</v>
      </c>
      <c r="D118" s="251">
        <v>12191.891251007211</v>
      </c>
      <c r="E118" s="251"/>
      <c r="F118" s="252"/>
      <c r="G118" s="253">
        <v>3.7687051054707998</v>
      </c>
      <c r="H118" s="253">
        <v>4.1503561377041001</v>
      </c>
      <c r="I118" s="253">
        <v>3.811324271723</v>
      </c>
      <c r="J118" s="253">
        <v>3.2343430656538001</v>
      </c>
      <c r="K118" s="253">
        <v>3.4321258478684999</v>
      </c>
      <c r="L118" s="253">
        <v>3.2299706415378</v>
      </c>
      <c r="M118" s="253">
        <v>3.0639143607852</v>
      </c>
      <c r="N118" s="253">
        <v>2.7625549344554998</v>
      </c>
      <c r="O118" s="254">
        <v>3.1146338085735001</v>
      </c>
      <c r="P118" s="254">
        <v>3.2397173758191999</v>
      </c>
      <c r="Q118" s="254">
        <v>3.6243089380292002</v>
      </c>
      <c r="R118" s="254">
        <v>3.6532319329136</v>
      </c>
      <c r="S118" s="255">
        <v>4.0591387668431</v>
      </c>
      <c r="T118" s="255">
        <v>4.2620115061687001</v>
      </c>
      <c r="U118" s="256">
        <v>3.9503959930698</v>
      </c>
      <c r="V118" s="256">
        <v>3.8184073924590001</v>
      </c>
      <c r="W118" s="254">
        <v>4.1675646029684996</v>
      </c>
      <c r="X118" s="254">
        <v>4.3722277894588002</v>
      </c>
      <c r="Y118" s="254">
        <v>4.5994932340985004</v>
      </c>
      <c r="Z118" s="254">
        <v>4.7918120722298001</v>
      </c>
      <c r="AA118" s="257">
        <v>4.4303987775328002</v>
      </c>
      <c r="AB118" s="258">
        <v>4.6867038892266999</v>
      </c>
      <c r="AC118" s="258">
        <v>5.0822746603751998</v>
      </c>
      <c r="AD118" s="259">
        <v>5.1916648798937004</v>
      </c>
      <c r="AE118" s="260">
        <v>5.1851052954062</v>
      </c>
      <c r="AF118" s="254"/>
      <c r="AG118" s="254"/>
      <c r="AH118" s="254"/>
      <c r="AI118" s="254"/>
      <c r="AJ118" s="254"/>
      <c r="AK118" s="254"/>
      <c r="AL118" s="254"/>
      <c r="AM118" s="254"/>
      <c r="AN118" s="254"/>
      <c r="AO118" s="254"/>
      <c r="AP118" s="254"/>
      <c r="AQ118" s="254"/>
      <c r="AR118" s="254"/>
      <c r="AS118" s="254"/>
      <c r="AT118" s="254"/>
      <c r="AU118" s="254"/>
      <c r="AV118" s="254"/>
      <c r="AW118" s="254"/>
      <c r="AX118" s="254"/>
      <c r="AY118" s="254"/>
      <c r="AZ118" s="254"/>
      <c r="BA118" s="254"/>
      <c r="BB118" s="254"/>
      <c r="BC118" s="254"/>
      <c r="BD118" s="254"/>
      <c r="BE118" s="254"/>
      <c r="BF118" s="254"/>
      <c r="BG118" s="254"/>
      <c r="BH118" s="254"/>
      <c r="BI118" s="254"/>
      <c r="BJ118" s="254"/>
      <c r="BK118" s="254"/>
      <c r="BL118" s="254"/>
      <c r="BM118" s="254"/>
      <c r="BN118" s="254"/>
      <c r="BO118" s="254"/>
      <c r="BP118" s="254"/>
      <c r="BQ118" s="254"/>
      <c r="BR118" s="254"/>
      <c r="BS118" s="254"/>
      <c r="BT118" s="254"/>
      <c r="BU118" s="254"/>
      <c r="BV118" s="254"/>
      <c r="BW118" s="254"/>
      <c r="BX118" s="254"/>
      <c r="BY118" s="254"/>
      <c r="BZ118" s="254"/>
      <c r="CA118" s="254"/>
      <c r="CB118" s="254"/>
      <c r="CC118" s="254"/>
      <c r="CD118" s="254"/>
      <c r="CE118" s="254"/>
      <c r="CF118" s="254"/>
      <c r="CG118" s="254"/>
      <c r="CH118" s="254"/>
      <c r="CI118" s="254"/>
      <c r="CJ118" s="254"/>
      <c r="CK118" s="254"/>
      <c r="CL118" s="254"/>
      <c r="CM118" s="254"/>
      <c r="CN118" s="254"/>
      <c r="CO118" s="254"/>
      <c r="CP118" s="254"/>
      <c r="CQ118" s="254"/>
      <c r="CR118" s="254"/>
      <c r="CS118" s="254"/>
      <c r="CT118" s="254"/>
      <c r="CU118" s="254"/>
      <c r="CV118" s="254"/>
      <c r="CW118" s="254"/>
      <c r="CX118" s="254"/>
      <c r="CY118" s="254"/>
      <c r="CZ118" s="254"/>
      <c r="DA118" s="254"/>
      <c r="DB118" s="254"/>
      <c r="DH118" s="7"/>
      <c r="DI118" s="7"/>
      <c r="DJ118" s="7"/>
      <c r="DK118" s="7"/>
      <c r="DL118" s="7"/>
      <c r="DM118" s="7"/>
      <c r="DN118" s="7"/>
      <c r="DO118" s="7"/>
      <c r="DP118" s="7"/>
      <c r="DQ118" s="7"/>
      <c r="DR118" s="7"/>
      <c r="DS118" s="7"/>
      <c r="DT118" s="7"/>
      <c r="DU118" s="7"/>
    </row>
    <row r="119" spans="1:125" x14ac:dyDescent="0.25">
      <c r="A119" s="269" t="s">
        <v>195</v>
      </c>
      <c r="B119" s="249">
        <v>5380257</v>
      </c>
      <c r="C119" s="250">
        <v>9.6841944146796894</v>
      </c>
      <c r="D119" s="251">
        <v>86450.661870366748</v>
      </c>
      <c r="E119" s="251">
        <v>178.38</v>
      </c>
      <c r="F119" s="252"/>
      <c r="G119" s="262">
        <v>11.387241692045</v>
      </c>
      <c r="H119" s="262">
        <v>11.77980816503</v>
      </c>
      <c r="I119" s="262">
        <v>11.312839779217001</v>
      </c>
      <c r="J119" s="262">
        <v>10.981093248499</v>
      </c>
      <c r="K119" s="262">
        <v>10.897076089062001</v>
      </c>
      <c r="L119" s="262">
        <v>11.173512999198</v>
      </c>
      <c r="M119" s="262">
        <v>11.081596782916</v>
      </c>
      <c r="N119" s="262">
        <v>10.673985968702</v>
      </c>
      <c r="O119" s="263">
        <v>10.308606078208999</v>
      </c>
      <c r="P119" s="263">
        <v>9.0133495394868</v>
      </c>
      <c r="Q119" s="254">
        <v>8.8449274635609001</v>
      </c>
      <c r="R119" s="254">
        <v>7.9664153113780998</v>
      </c>
      <c r="S119" s="255">
        <v>8.0378894716867997</v>
      </c>
      <c r="T119" s="255">
        <v>7.7603557752199004</v>
      </c>
      <c r="U119" s="256">
        <v>7.7115648202522999</v>
      </c>
      <c r="V119" s="256">
        <v>8.0100276030073996</v>
      </c>
      <c r="W119" s="254">
        <v>8.3606828226965</v>
      </c>
      <c r="X119" s="254">
        <v>8.0356799352975994</v>
      </c>
      <c r="Y119" s="254">
        <v>7.9157333285410996</v>
      </c>
      <c r="Z119" s="254">
        <v>7.5031941692544999</v>
      </c>
      <c r="AA119" s="257">
        <v>7.0158209085409</v>
      </c>
      <c r="AB119" s="258">
        <v>7.3858342134582999</v>
      </c>
      <c r="AC119" s="258">
        <v>7.1918794191983002</v>
      </c>
      <c r="AD119" s="259">
        <v>6.5765339381408996</v>
      </c>
      <c r="AE119" s="260">
        <v>6.4737196985471002</v>
      </c>
      <c r="AF119" s="254"/>
      <c r="AG119" s="254"/>
      <c r="AH119" s="254"/>
      <c r="AI119" s="254"/>
      <c r="AJ119" s="254"/>
      <c r="AK119" s="254"/>
      <c r="AL119" s="254"/>
      <c r="AM119" s="254"/>
      <c r="AN119" s="254"/>
      <c r="AO119" s="254"/>
      <c r="AP119" s="254"/>
      <c r="AQ119" s="254"/>
      <c r="AR119" s="254"/>
      <c r="AS119" s="254"/>
      <c r="AT119" s="254"/>
      <c r="AU119" s="254"/>
      <c r="AV119" s="254"/>
      <c r="AW119" s="254"/>
      <c r="AX119" s="254"/>
      <c r="AY119" s="254"/>
      <c r="AZ119" s="254"/>
      <c r="BA119" s="254"/>
      <c r="BB119" s="254"/>
      <c r="BC119" s="254"/>
      <c r="BD119" s="254"/>
      <c r="BE119" s="254"/>
      <c r="BF119" s="254"/>
      <c r="BG119" s="254"/>
      <c r="BH119" s="254"/>
      <c r="BI119" s="254"/>
      <c r="BJ119" s="254"/>
      <c r="BK119" s="254"/>
      <c r="BL119" s="254"/>
      <c r="BM119" s="254"/>
      <c r="BN119" s="254"/>
      <c r="BO119" s="254"/>
      <c r="BP119" s="254"/>
      <c r="BQ119" s="254"/>
      <c r="BR119" s="254"/>
      <c r="BS119" s="254"/>
      <c r="BT119" s="254"/>
      <c r="BU119" s="254"/>
      <c r="BV119" s="254"/>
      <c r="BW119" s="254"/>
      <c r="BX119" s="254"/>
      <c r="BY119" s="254"/>
      <c r="BZ119" s="254"/>
      <c r="CA119" s="254"/>
      <c r="CB119" s="254"/>
      <c r="CC119" s="254"/>
      <c r="CD119" s="254"/>
      <c r="CE119" s="254"/>
      <c r="CF119" s="254"/>
      <c r="CG119" s="254"/>
      <c r="CH119" s="254"/>
      <c r="CI119" s="254"/>
      <c r="CJ119" s="254"/>
      <c r="CK119" s="254"/>
      <c r="CL119" s="254"/>
      <c r="CM119" s="254"/>
      <c r="CN119" s="254"/>
      <c r="CO119" s="254"/>
      <c r="CP119" s="254"/>
      <c r="CQ119" s="254"/>
      <c r="CR119" s="254"/>
      <c r="CS119" s="254"/>
      <c r="CT119" s="254"/>
      <c r="CU119" s="254"/>
      <c r="CV119" s="254"/>
      <c r="CW119" s="254"/>
      <c r="CX119" s="254"/>
      <c r="CY119" s="254"/>
      <c r="CZ119" s="254"/>
      <c r="DA119" s="254"/>
      <c r="DB119" s="254"/>
      <c r="DH119" s="7"/>
      <c r="DI119" s="7"/>
      <c r="DJ119" s="7"/>
      <c r="DK119" s="7"/>
      <c r="DL119" s="7"/>
      <c r="DM119" s="7"/>
      <c r="DN119" s="7"/>
      <c r="DO119" s="7"/>
      <c r="DP119" s="7"/>
      <c r="DQ119" s="7"/>
      <c r="DR119" s="7"/>
      <c r="DS119" s="7"/>
      <c r="DT119" s="7"/>
      <c r="DU119" s="7"/>
    </row>
    <row r="120" spans="1:125" x14ac:dyDescent="0.25">
      <c r="A120" s="269" t="s">
        <v>184</v>
      </c>
      <c r="B120" s="249">
        <v>9974400</v>
      </c>
      <c r="C120" s="250">
        <v>5.8303408912989694</v>
      </c>
      <c r="D120" s="251">
        <v>40549.899625976468</v>
      </c>
      <c r="E120" s="251">
        <v>0.1</v>
      </c>
      <c r="F120" s="252"/>
      <c r="G120" s="253">
        <v>6.4182646257603002</v>
      </c>
      <c r="H120" s="253">
        <v>6.2758454415329998</v>
      </c>
      <c r="I120" s="253">
        <v>6.4965883038005998</v>
      </c>
      <c r="J120" s="253">
        <v>6.5626440911349997</v>
      </c>
      <c r="K120" s="253">
        <v>6.4182949049969</v>
      </c>
      <c r="L120" s="253">
        <v>6.0783896250345002</v>
      </c>
      <c r="M120" s="253">
        <v>6.2448943862758002</v>
      </c>
      <c r="N120" s="253">
        <v>6.3156169535903004</v>
      </c>
      <c r="O120" s="254">
        <v>6.1903990471845001</v>
      </c>
      <c r="P120" s="254">
        <v>5.9725883987995001</v>
      </c>
      <c r="Q120" s="254">
        <v>6.2600289151373003</v>
      </c>
      <c r="R120" s="254">
        <v>6.0556114047380003</v>
      </c>
      <c r="S120" s="255">
        <v>6.4690125499458997</v>
      </c>
      <c r="T120" s="255">
        <v>5.5810220733606997</v>
      </c>
      <c r="U120" s="256">
        <v>5.2829363613247002</v>
      </c>
      <c r="V120" s="256">
        <v>5.3421351359373999</v>
      </c>
      <c r="W120" s="254">
        <v>5.2033050605084004</v>
      </c>
      <c r="X120" s="254">
        <v>5.1216885169415001</v>
      </c>
      <c r="Y120" s="254">
        <v>4.7016120859630002</v>
      </c>
      <c r="Z120" s="254">
        <v>4.7430004029513997</v>
      </c>
      <c r="AA120" s="257">
        <v>4.3738759530733997</v>
      </c>
      <c r="AB120" s="258">
        <v>4.2632086900462998</v>
      </c>
      <c r="AC120" s="258">
        <v>4.3681554989454998</v>
      </c>
      <c r="AD120" s="259">
        <v>4.0768215165003001</v>
      </c>
      <c r="AE120" s="260">
        <v>3.8181770673007001</v>
      </c>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4"/>
      <c r="BA120" s="254"/>
      <c r="BB120" s="254"/>
      <c r="BC120" s="254"/>
      <c r="BD120" s="254"/>
      <c r="BE120" s="254"/>
      <c r="BF120" s="254"/>
      <c r="BG120" s="254"/>
      <c r="BH120" s="254"/>
      <c r="BI120" s="254"/>
      <c r="BJ120" s="254"/>
      <c r="BK120" s="254"/>
      <c r="BL120" s="254"/>
      <c r="BM120" s="254"/>
      <c r="BN120" s="254"/>
      <c r="BO120" s="254"/>
      <c r="BP120" s="254"/>
      <c r="BQ120" s="254"/>
      <c r="BR120" s="254"/>
      <c r="BS120" s="254"/>
      <c r="BT120" s="254"/>
      <c r="BU120" s="254"/>
      <c r="BV120" s="254"/>
      <c r="BW120" s="254"/>
      <c r="BX120" s="254"/>
      <c r="BY120" s="254"/>
      <c r="BZ120" s="254"/>
      <c r="CA120" s="254"/>
      <c r="CB120" s="254"/>
      <c r="CC120" s="254"/>
      <c r="CD120" s="254"/>
      <c r="CE120" s="254"/>
      <c r="CF120" s="254"/>
      <c r="CG120" s="254"/>
      <c r="CH120" s="254"/>
      <c r="CI120" s="254"/>
      <c r="CJ120" s="254"/>
      <c r="CK120" s="254"/>
      <c r="CL120" s="254"/>
      <c r="CM120" s="254"/>
      <c r="CN120" s="254"/>
      <c r="CO120" s="254"/>
      <c r="CP120" s="254"/>
      <c r="CQ120" s="254"/>
      <c r="CR120" s="254"/>
      <c r="CS120" s="254"/>
      <c r="CT120" s="254"/>
      <c r="CU120" s="254"/>
      <c r="CV120" s="254"/>
      <c r="CW120" s="254"/>
      <c r="CX120" s="254"/>
      <c r="CY120" s="254"/>
      <c r="CZ120" s="254"/>
      <c r="DA120" s="254"/>
      <c r="DB120" s="254"/>
      <c r="DH120" s="7"/>
      <c r="DI120" s="7"/>
      <c r="DJ120" s="7"/>
      <c r="DK120" s="7"/>
      <c r="DL120" s="7"/>
      <c r="DM120" s="7"/>
      <c r="DN120" s="7"/>
      <c r="DO120" s="7"/>
      <c r="DP120" s="7"/>
      <c r="DQ120" s="7"/>
      <c r="DR120" s="7"/>
      <c r="DS120" s="7"/>
      <c r="DT120" s="7"/>
      <c r="DU120" s="7"/>
    </row>
    <row r="121" spans="1:125" x14ac:dyDescent="0.25">
      <c r="A121" s="269" t="s">
        <v>175</v>
      </c>
      <c r="B121" s="249">
        <v>58986023</v>
      </c>
      <c r="C121" s="250">
        <v>7.5023458153766196</v>
      </c>
      <c r="D121" s="251">
        <v>44435.175557501425</v>
      </c>
      <c r="E121" s="251">
        <v>704.51</v>
      </c>
      <c r="F121" s="252"/>
      <c r="G121" s="262">
        <v>7.9296518964366003</v>
      </c>
      <c r="H121" s="262">
        <v>7.8892151979646004</v>
      </c>
      <c r="I121" s="262">
        <v>7.9747869902432003</v>
      </c>
      <c r="J121" s="262">
        <v>8.2680206091509003</v>
      </c>
      <c r="K121" s="262">
        <v>8.4137546743851992</v>
      </c>
      <c r="L121" s="262">
        <v>8.3843505376042007</v>
      </c>
      <c r="M121" s="262">
        <v>8.2519537289131009</v>
      </c>
      <c r="N121" s="262">
        <v>8.0980245178024006</v>
      </c>
      <c r="O121" s="263">
        <v>7.8144273376397004</v>
      </c>
      <c r="P121" s="263">
        <v>6.9381896115319002</v>
      </c>
      <c r="Q121" s="254">
        <v>7.0924875599904</v>
      </c>
      <c r="R121" s="254">
        <v>6.9361579410559999</v>
      </c>
      <c r="S121" s="255">
        <v>6.6035257586950999</v>
      </c>
      <c r="T121" s="255">
        <v>6.0621158865789004</v>
      </c>
      <c r="U121" s="256">
        <v>5.7560044396228003</v>
      </c>
      <c r="V121" s="256">
        <v>5.9447923217365997</v>
      </c>
      <c r="W121" s="254">
        <v>5.8753196129737004</v>
      </c>
      <c r="X121" s="254">
        <v>5.8234888813202002</v>
      </c>
      <c r="Y121" s="254">
        <v>5.7407284979637003</v>
      </c>
      <c r="Z121" s="254">
        <v>5.6160336111181</v>
      </c>
      <c r="AA121" s="257">
        <v>4.9924420625251997</v>
      </c>
      <c r="AB121" s="258">
        <v>5.5955219339984996</v>
      </c>
      <c r="AC121" s="258">
        <v>5.6162681843313003</v>
      </c>
      <c r="AD121" s="259">
        <v>5.1724045554793001</v>
      </c>
      <c r="AE121" s="260">
        <v>5.0952462413735997</v>
      </c>
      <c r="AF121" s="254"/>
      <c r="AG121" s="254"/>
      <c r="AH121" s="254"/>
      <c r="AI121" s="254"/>
      <c r="AJ121" s="254"/>
      <c r="AK121" s="254"/>
      <c r="AL121" s="254"/>
      <c r="AM121" s="254"/>
      <c r="AN121" s="254"/>
      <c r="AO121" s="254"/>
      <c r="AP121" s="254"/>
      <c r="AQ121" s="254"/>
      <c r="AR121" s="254"/>
      <c r="AS121" s="254"/>
      <c r="AT121" s="254"/>
      <c r="AU121" s="254"/>
      <c r="AV121" s="254"/>
      <c r="AW121" s="254"/>
      <c r="AX121" s="254"/>
      <c r="AY121" s="254"/>
      <c r="AZ121" s="254"/>
      <c r="BA121" s="254"/>
      <c r="BB121" s="254"/>
      <c r="BC121" s="254"/>
      <c r="BD121" s="254"/>
      <c r="BE121" s="254"/>
      <c r="BF121" s="254"/>
      <c r="BG121" s="254"/>
      <c r="BH121" s="254"/>
      <c r="BI121" s="254"/>
      <c r="BJ121" s="254"/>
      <c r="BK121" s="254"/>
      <c r="BL121" s="254"/>
      <c r="BM121" s="254"/>
      <c r="BN121" s="254"/>
      <c r="BO121" s="254"/>
      <c r="BP121" s="254"/>
      <c r="BQ121" s="254"/>
      <c r="BR121" s="254"/>
      <c r="BS121" s="254"/>
      <c r="BT121" s="254"/>
      <c r="BU121" s="254"/>
      <c r="BV121" s="254"/>
      <c r="BW121" s="254"/>
      <c r="BX121" s="254"/>
      <c r="BY121" s="254"/>
      <c r="BZ121" s="254"/>
      <c r="CA121" s="254"/>
      <c r="CB121" s="254"/>
      <c r="CC121" s="254"/>
      <c r="CD121" s="254"/>
      <c r="CE121" s="254"/>
      <c r="CF121" s="254"/>
      <c r="CG121" s="254"/>
      <c r="CH121" s="254"/>
      <c r="CI121" s="254"/>
      <c r="CJ121" s="254"/>
      <c r="CK121" s="254"/>
      <c r="CL121" s="254"/>
      <c r="CM121" s="254"/>
      <c r="CN121" s="254"/>
      <c r="CO121" s="254"/>
      <c r="CP121" s="254"/>
      <c r="CQ121" s="254"/>
      <c r="CR121" s="254"/>
      <c r="CS121" s="254"/>
      <c r="CT121" s="254"/>
      <c r="CU121" s="254"/>
      <c r="CV121" s="254"/>
      <c r="CW121" s="254"/>
      <c r="CX121" s="254"/>
      <c r="CY121" s="254"/>
      <c r="CZ121" s="254"/>
      <c r="DA121" s="254"/>
      <c r="DB121" s="254"/>
      <c r="DH121" s="7"/>
      <c r="DI121" s="7"/>
      <c r="DJ121" s="7"/>
      <c r="DK121" s="7"/>
      <c r="DL121" s="7"/>
      <c r="DM121" s="7"/>
      <c r="DN121" s="7"/>
      <c r="DO121" s="7"/>
      <c r="DP121" s="7"/>
      <c r="DQ121" s="7"/>
      <c r="DR121" s="7"/>
      <c r="DS121" s="7"/>
      <c r="DT121" s="7"/>
      <c r="DU121" s="7"/>
    </row>
    <row r="122" spans="1:125" x14ac:dyDescent="0.25">
      <c r="A122" s="269" t="s">
        <v>144</v>
      </c>
      <c r="B122" s="249">
        <v>2839175</v>
      </c>
      <c r="C122" s="250">
        <v>3.4781301041902295</v>
      </c>
      <c r="D122" s="251">
        <v>9398.9479352265189</v>
      </c>
      <c r="E122" s="251"/>
      <c r="F122" s="252"/>
      <c r="G122" s="262">
        <v>3.8558122695130002</v>
      </c>
      <c r="H122" s="262">
        <v>3.8508273127467998</v>
      </c>
      <c r="I122" s="262">
        <v>3.8062721581861001</v>
      </c>
      <c r="J122" s="262">
        <v>3.8919823207787001</v>
      </c>
      <c r="K122" s="262">
        <v>3.8848130547105999</v>
      </c>
      <c r="L122" s="262">
        <v>3.8725443842898</v>
      </c>
      <c r="M122" s="262">
        <v>4.4600634040212004</v>
      </c>
      <c r="N122" s="262">
        <v>4.4085812243231004</v>
      </c>
      <c r="O122" s="263">
        <v>3.5376733908035001</v>
      </c>
      <c r="P122" s="263">
        <v>2.8705786957043</v>
      </c>
      <c r="Q122" s="254">
        <v>2.7304350704959002</v>
      </c>
      <c r="R122" s="254">
        <v>2.6871680132522999</v>
      </c>
      <c r="S122" s="255">
        <v>2.4688711748954</v>
      </c>
      <c r="T122" s="255">
        <v>2.6242008720041001</v>
      </c>
      <c r="U122" s="256">
        <v>2.5207567415079</v>
      </c>
      <c r="V122" s="256">
        <v>2.4745318174158002</v>
      </c>
      <c r="W122" s="254">
        <v>2.6464514033661999</v>
      </c>
      <c r="X122" s="254">
        <v>2.5283157019717</v>
      </c>
      <c r="Y122" s="254">
        <v>2.9983134356169998</v>
      </c>
      <c r="Z122" s="254">
        <v>2.9038259050058999</v>
      </c>
      <c r="AA122" s="257">
        <v>2.0331571153357002</v>
      </c>
      <c r="AB122" s="258">
        <v>2.2173393867651998</v>
      </c>
      <c r="AC122" s="258">
        <v>2.5701348129567001</v>
      </c>
      <c r="AD122" s="259">
        <v>2.6310990538829002</v>
      </c>
      <c r="AE122" s="260">
        <v>2.7547075850881999</v>
      </c>
      <c r="AF122" s="254"/>
      <c r="AG122" s="254"/>
      <c r="AH122" s="254"/>
      <c r="AI122" s="254"/>
      <c r="AJ122" s="254"/>
      <c r="AK122" s="254"/>
      <c r="AL122" s="254"/>
      <c r="AM122" s="254"/>
      <c r="AN122" s="254"/>
      <c r="AO122" s="254"/>
      <c r="AP122" s="254"/>
      <c r="AQ122" s="254"/>
      <c r="AR122" s="254"/>
      <c r="AS122" s="254"/>
      <c r="AT122" s="254"/>
      <c r="AU122" s="254"/>
      <c r="AV122" s="254"/>
      <c r="AW122" s="254"/>
      <c r="AX122" s="254"/>
      <c r="AY122" s="254"/>
      <c r="AZ122" s="254"/>
      <c r="BA122" s="254"/>
      <c r="BB122" s="254"/>
      <c r="BC122" s="254"/>
      <c r="BD122" s="254"/>
      <c r="BE122" s="254"/>
      <c r="BF122" s="254"/>
      <c r="BG122" s="254"/>
      <c r="BH122" s="254"/>
      <c r="BI122" s="254"/>
      <c r="BJ122" s="254"/>
      <c r="BK122" s="254"/>
      <c r="BL122" s="254"/>
      <c r="BM122" s="254"/>
      <c r="BN122" s="254"/>
      <c r="BO122" s="254"/>
      <c r="BP122" s="254"/>
      <c r="BQ122" s="254"/>
      <c r="BR122" s="254"/>
      <c r="BS122" s="254"/>
      <c r="BT122" s="254"/>
      <c r="BU122" s="254"/>
      <c r="BV122" s="254"/>
      <c r="BW122" s="254"/>
      <c r="BX122" s="254"/>
      <c r="BY122" s="254"/>
      <c r="BZ122" s="254"/>
      <c r="CA122" s="254"/>
      <c r="CB122" s="254"/>
      <c r="CC122" s="254"/>
      <c r="CD122" s="254"/>
      <c r="CE122" s="254"/>
      <c r="CF122" s="254"/>
      <c r="CG122" s="254"/>
      <c r="CH122" s="254"/>
      <c r="CI122" s="254"/>
      <c r="CJ122" s="254"/>
      <c r="CK122" s="254"/>
      <c r="CL122" s="254"/>
      <c r="CM122" s="254"/>
      <c r="CN122" s="254"/>
      <c r="CO122" s="254"/>
      <c r="CP122" s="254"/>
      <c r="CQ122" s="254"/>
      <c r="CR122" s="254"/>
      <c r="CS122" s="254"/>
      <c r="CT122" s="254"/>
      <c r="CU122" s="254"/>
      <c r="CV122" s="254"/>
      <c r="CW122" s="254"/>
      <c r="CX122" s="254"/>
      <c r="CY122" s="254"/>
      <c r="CZ122" s="254"/>
      <c r="DA122" s="254"/>
      <c r="DB122" s="254"/>
      <c r="DH122" s="7"/>
      <c r="DI122" s="7"/>
      <c r="DJ122" s="7"/>
      <c r="DK122" s="7"/>
      <c r="DL122" s="7"/>
      <c r="DM122" s="7"/>
      <c r="DN122" s="7"/>
      <c r="DO122" s="7"/>
      <c r="DP122" s="7"/>
      <c r="DQ122" s="7"/>
      <c r="DR122" s="7"/>
      <c r="DS122" s="7"/>
      <c r="DT122" s="7"/>
      <c r="DU122" s="7"/>
    </row>
    <row r="123" spans="1:125" x14ac:dyDescent="0.25">
      <c r="A123" s="269" t="s">
        <v>192</v>
      </c>
      <c r="B123" s="249">
        <v>123975371</v>
      </c>
      <c r="C123" s="250">
        <v>9.5358476145537008</v>
      </c>
      <c r="D123" s="251">
        <v>41315.825578309348</v>
      </c>
      <c r="E123" s="251">
        <v>5257.09</v>
      </c>
      <c r="F123" s="252"/>
      <c r="G123" s="253">
        <v>9.7509429667435992</v>
      </c>
      <c r="H123" s="253">
        <v>9.6300574871173001</v>
      </c>
      <c r="I123" s="253">
        <v>9.8864049683828004</v>
      </c>
      <c r="J123" s="253">
        <v>9.9316515403208001</v>
      </c>
      <c r="K123" s="253">
        <v>9.8822666477898</v>
      </c>
      <c r="L123" s="253">
        <v>9.9635717055569</v>
      </c>
      <c r="M123" s="253">
        <v>9.7797163183532998</v>
      </c>
      <c r="N123" s="253">
        <v>10.052022967563</v>
      </c>
      <c r="O123" s="254">
        <v>9.4963500299543</v>
      </c>
      <c r="P123" s="254">
        <v>9.0030486244521004</v>
      </c>
      <c r="Q123" s="254">
        <v>9.4674844763910997</v>
      </c>
      <c r="R123" s="254">
        <v>9.8820252644266997</v>
      </c>
      <c r="S123" s="255">
        <v>10.187980896019999</v>
      </c>
      <c r="T123" s="255">
        <v>10.314542817668</v>
      </c>
      <c r="U123" s="256">
        <v>9.9371096705044994</v>
      </c>
      <c r="V123" s="256">
        <v>9.6313828811952007</v>
      </c>
      <c r="W123" s="254">
        <v>9.6177169233423001</v>
      </c>
      <c r="X123" s="254">
        <v>9.5144671664816993</v>
      </c>
      <c r="Y123" s="254">
        <v>9.1451407711731001</v>
      </c>
      <c r="Z123" s="254">
        <v>8.8590534431054007</v>
      </c>
      <c r="AA123" s="257">
        <v>8.3815289181218997</v>
      </c>
      <c r="AB123" s="258">
        <v>8.5656534264107993</v>
      </c>
      <c r="AC123" s="258">
        <v>8.3574248944321994</v>
      </c>
      <c r="AD123" s="259">
        <v>8.0029873829517992</v>
      </c>
      <c r="AE123" s="260">
        <v>7.7908504511969996</v>
      </c>
      <c r="AF123" s="254"/>
      <c r="AG123" s="254"/>
      <c r="AH123" s="254"/>
      <c r="AI123" s="254"/>
      <c r="AJ123" s="254"/>
      <c r="AK123" s="254"/>
      <c r="AL123" s="254"/>
      <c r="AM123" s="254"/>
      <c r="AN123" s="254"/>
      <c r="AO123" s="254"/>
      <c r="AP123" s="254"/>
      <c r="AQ123" s="254"/>
      <c r="AR123" s="254"/>
      <c r="AS123" s="254"/>
      <c r="AT123" s="254"/>
      <c r="AU123" s="254"/>
      <c r="AV123" s="254"/>
      <c r="AW123" s="254"/>
      <c r="AX123" s="254"/>
      <c r="AY123" s="254"/>
      <c r="AZ123" s="254"/>
      <c r="BA123" s="254"/>
      <c r="BB123" s="254"/>
      <c r="BC123" s="254"/>
      <c r="BD123" s="254"/>
      <c r="BE123" s="254"/>
      <c r="BF123" s="254"/>
      <c r="BG123" s="254"/>
      <c r="BH123" s="254"/>
      <c r="BI123" s="254"/>
      <c r="BJ123" s="254"/>
      <c r="BK123" s="254"/>
      <c r="BL123" s="254"/>
      <c r="BM123" s="254"/>
      <c r="BN123" s="254"/>
      <c r="BO123" s="254"/>
      <c r="BP123" s="254"/>
      <c r="BQ123" s="254"/>
      <c r="BR123" s="254"/>
      <c r="BS123" s="254"/>
      <c r="BT123" s="254"/>
      <c r="BU123" s="254"/>
      <c r="BV123" s="254"/>
      <c r="BW123" s="254"/>
      <c r="BX123" s="254"/>
      <c r="BY123" s="254"/>
      <c r="BZ123" s="254"/>
      <c r="CA123" s="254"/>
      <c r="CB123" s="254"/>
      <c r="CC123" s="254"/>
      <c r="CD123" s="254"/>
      <c r="CE123" s="254"/>
      <c r="CF123" s="254"/>
      <c r="CG123" s="254"/>
      <c r="CH123" s="254"/>
      <c r="CI123" s="254"/>
      <c r="CJ123" s="254"/>
      <c r="CK123" s="254"/>
      <c r="CL123" s="254"/>
      <c r="CM123" s="254"/>
      <c r="CN123" s="254"/>
      <c r="CO123" s="254"/>
      <c r="CP123" s="254"/>
      <c r="CQ123" s="254"/>
      <c r="CR123" s="254"/>
      <c r="CS123" s="254"/>
      <c r="CT123" s="254"/>
      <c r="CU123" s="254"/>
      <c r="CV123" s="254"/>
      <c r="CW123" s="254"/>
      <c r="CX123" s="254"/>
      <c r="CY123" s="254"/>
      <c r="CZ123" s="254"/>
      <c r="DA123" s="254"/>
      <c r="DB123" s="254"/>
      <c r="DH123" s="7"/>
      <c r="DI123" s="7"/>
      <c r="DJ123" s="7"/>
      <c r="DK123" s="7"/>
      <c r="DL123" s="7"/>
      <c r="DM123" s="7"/>
      <c r="DN123" s="7"/>
      <c r="DO123" s="7"/>
      <c r="DP123" s="7"/>
      <c r="DQ123" s="7"/>
      <c r="DR123" s="7"/>
      <c r="DS123" s="7"/>
      <c r="DT123" s="7"/>
      <c r="DU123" s="7"/>
    </row>
    <row r="124" spans="1:125" x14ac:dyDescent="0.25">
      <c r="A124" s="269" t="s">
        <v>139</v>
      </c>
      <c r="B124" s="249">
        <v>11552876</v>
      </c>
      <c r="C124" s="250">
        <v>2.9466917616147801</v>
      </c>
      <c r="D124" s="251">
        <v>9168.517393635997</v>
      </c>
      <c r="E124" s="251"/>
      <c r="F124" s="252"/>
      <c r="G124" s="253">
        <v>3.2265939731261</v>
      </c>
      <c r="H124" s="253">
        <v>3.1785300774120002</v>
      </c>
      <c r="I124" s="253">
        <v>3.2543836221028002</v>
      </c>
      <c r="J124" s="253">
        <v>3.2698495662789999</v>
      </c>
      <c r="K124" s="253">
        <v>3.4351180251155999</v>
      </c>
      <c r="L124" s="253">
        <v>3.5551143934837</v>
      </c>
      <c r="M124" s="253">
        <v>3.4619198190713001</v>
      </c>
      <c r="N124" s="253">
        <v>3.4456734036926</v>
      </c>
      <c r="O124" s="254">
        <v>3.1577119442882999</v>
      </c>
      <c r="P124" s="254">
        <v>3.0877244404973001</v>
      </c>
      <c r="Q124" s="254">
        <v>2.8665027412958999</v>
      </c>
      <c r="R124" s="254">
        <v>2.7741356411883999</v>
      </c>
      <c r="S124" s="255">
        <v>3.0693789872294999</v>
      </c>
      <c r="T124" s="255">
        <v>2.8642812253387002</v>
      </c>
      <c r="U124" s="256">
        <v>2.9331982283692999</v>
      </c>
      <c r="V124" s="256">
        <v>2.7986190295812001</v>
      </c>
      <c r="W124" s="254">
        <v>2.6687620226342998</v>
      </c>
      <c r="X124" s="254">
        <v>2.7364738634151</v>
      </c>
      <c r="Y124" s="254">
        <v>2.5456622598568002</v>
      </c>
      <c r="Z124" s="254">
        <v>2.3128739944711998</v>
      </c>
      <c r="AA124" s="257">
        <v>2.0519817310413999</v>
      </c>
      <c r="AB124" s="258">
        <v>2.1068974049467002</v>
      </c>
      <c r="AC124" s="258">
        <v>2.2429557713699002</v>
      </c>
      <c r="AD124" s="259">
        <v>2.2952835981818001</v>
      </c>
      <c r="AE124" s="260">
        <v>2.29113449338</v>
      </c>
      <c r="AF124" s="254"/>
      <c r="AG124" s="254"/>
      <c r="AH124" s="254"/>
      <c r="AI124" s="254"/>
      <c r="AJ124" s="254"/>
      <c r="AK124" s="254"/>
      <c r="AL124" s="254"/>
      <c r="AM124" s="254"/>
      <c r="AN124" s="254"/>
      <c r="AO124" s="254"/>
      <c r="AP124" s="254"/>
      <c r="AQ124" s="254"/>
      <c r="AR124" s="254"/>
      <c r="AS124" s="254"/>
      <c r="AT124" s="254"/>
      <c r="AU124" s="254"/>
      <c r="AV124" s="254"/>
      <c r="AW124" s="254"/>
      <c r="AX124" s="254"/>
      <c r="AY124" s="254"/>
      <c r="AZ124" s="254"/>
      <c r="BA124" s="254"/>
      <c r="BB124" s="254"/>
      <c r="BC124" s="254"/>
      <c r="BD124" s="254"/>
      <c r="BE124" s="254"/>
      <c r="BF124" s="254"/>
      <c r="BG124" s="254"/>
      <c r="BH124" s="254"/>
      <c r="BI124" s="254"/>
      <c r="BJ124" s="254"/>
      <c r="BK124" s="254"/>
      <c r="BL124" s="254"/>
      <c r="BM124" s="254"/>
      <c r="BN124" s="254"/>
      <c r="BO124" s="254"/>
      <c r="BP124" s="254"/>
      <c r="BQ124" s="254"/>
      <c r="BR124" s="254"/>
      <c r="BS124" s="254"/>
      <c r="BT124" s="254"/>
      <c r="BU124" s="254"/>
      <c r="BV124" s="254"/>
      <c r="BW124" s="254"/>
      <c r="BX124" s="254"/>
      <c r="BY124" s="254"/>
      <c r="BZ124" s="254"/>
      <c r="CA124" s="254"/>
      <c r="CB124" s="254"/>
      <c r="CC124" s="254"/>
      <c r="CD124" s="254"/>
      <c r="CE124" s="254"/>
      <c r="CF124" s="254"/>
      <c r="CG124" s="254"/>
      <c r="CH124" s="254"/>
      <c r="CI124" s="254"/>
      <c r="CJ124" s="254"/>
      <c r="CK124" s="254"/>
      <c r="CL124" s="254"/>
      <c r="CM124" s="254"/>
      <c r="CN124" s="254"/>
      <c r="CO124" s="254"/>
      <c r="CP124" s="254"/>
      <c r="CQ124" s="254"/>
      <c r="CR124" s="254"/>
      <c r="CS124" s="254"/>
      <c r="CT124" s="254"/>
      <c r="CU124" s="254"/>
      <c r="CV124" s="254"/>
      <c r="CW124" s="254"/>
      <c r="CX124" s="254"/>
      <c r="CY124" s="254"/>
      <c r="CZ124" s="254"/>
      <c r="DA124" s="254"/>
      <c r="DB124" s="254"/>
      <c r="DH124" s="7"/>
      <c r="DI124" s="7"/>
      <c r="DJ124" s="7"/>
      <c r="DK124" s="7"/>
      <c r="DL124" s="7"/>
      <c r="DM124" s="7"/>
      <c r="DN124" s="7"/>
      <c r="DO124" s="7"/>
      <c r="DP124" s="7"/>
      <c r="DQ124" s="7"/>
      <c r="DR124" s="7"/>
      <c r="DS124" s="7"/>
      <c r="DT124" s="7"/>
      <c r="DU124" s="7"/>
    </row>
    <row r="125" spans="1:125" x14ac:dyDescent="0.25">
      <c r="A125" s="269" t="s">
        <v>205</v>
      </c>
      <c r="B125" s="249">
        <v>20592571</v>
      </c>
      <c r="C125" s="250">
        <v>12.105115666046339</v>
      </c>
      <c r="D125" s="251">
        <v>26680.599618311862</v>
      </c>
      <c r="E125" s="251"/>
      <c r="F125" s="252"/>
      <c r="G125" s="253">
        <v>8.7813318639919</v>
      </c>
      <c r="H125" s="253">
        <v>8.6752966445822004</v>
      </c>
      <c r="I125" s="253">
        <v>9.6344386788665997</v>
      </c>
      <c r="J125" s="253">
        <v>10.645441037715001</v>
      </c>
      <c r="K125" s="253">
        <v>11.345226747805</v>
      </c>
      <c r="L125" s="253">
        <v>12.070704743355</v>
      </c>
      <c r="M125" s="253">
        <v>13.395809959359999</v>
      </c>
      <c r="N125" s="253">
        <v>13.862761257221001</v>
      </c>
      <c r="O125" s="254">
        <v>15.525837178582</v>
      </c>
      <c r="P125" s="254">
        <v>13.870474968907001</v>
      </c>
      <c r="Q125" s="254">
        <v>14.769095038448</v>
      </c>
      <c r="R125" s="254">
        <v>15.776013514259001</v>
      </c>
      <c r="S125" s="255">
        <v>15.294911508167001</v>
      </c>
      <c r="T125" s="255">
        <v>16.046370674295002</v>
      </c>
      <c r="U125" s="256">
        <v>13.324337695428</v>
      </c>
      <c r="V125" s="256">
        <v>11.423009858862001</v>
      </c>
      <c r="W125" s="254">
        <v>12.015147651312001</v>
      </c>
      <c r="X125" s="254">
        <v>12.439319153870001</v>
      </c>
      <c r="Y125" s="254">
        <v>12.463681573695</v>
      </c>
      <c r="Z125" s="254">
        <v>11.768690649308001</v>
      </c>
      <c r="AA125" s="257">
        <v>12.009055511867</v>
      </c>
      <c r="AB125" s="258">
        <v>12.760870202628</v>
      </c>
      <c r="AC125" s="258">
        <v>12.886289290768</v>
      </c>
      <c r="AD125" s="259">
        <v>13.236988140256001</v>
      </c>
      <c r="AE125" s="260">
        <v>13.301316581402</v>
      </c>
      <c r="AF125" s="254"/>
      <c r="AG125" s="254"/>
      <c r="AH125" s="254"/>
      <c r="AI125" s="254"/>
      <c r="AJ125" s="254"/>
      <c r="AK125" s="254"/>
      <c r="AL125" s="254"/>
      <c r="AM125" s="254"/>
      <c r="AN125" s="254"/>
      <c r="AO125" s="254"/>
      <c r="AP125" s="254"/>
      <c r="AQ125" s="254"/>
      <c r="AR125" s="254"/>
      <c r="AS125" s="254"/>
      <c r="AT125" s="254"/>
      <c r="AU125" s="254"/>
      <c r="AV125" s="254"/>
      <c r="AW125" s="254"/>
      <c r="AX125" s="254"/>
      <c r="AY125" s="254"/>
      <c r="AZ125" s="254"/>
      <c r="BA125" s="254"/>
      <c r="BB125" s="254"/>
      <c r="BC125" s="254"/>
      <c r="BD125" s="254"/>
      <c r="BE125" s="254"/>
      <c r="BF125" s="254"/>
      <c r="BG125" s="254"/>
      <c r="BH125" s="254"/>
      <c r="BI125" s="254"/>
      <c r="BJ125" s="254"/>
      <c r="BK125" s="254"/>
      <c r="BL125" s="254"/>
      <c r="BM125" s="254"/>
      <c r="BN125" s="254"/>
      <c r="BO125" s="254"/>
      <c r="BP125" s="254"/>
      <c r="BQ125" s="254"/>
      <c r="BR125" s="254"/>
      <c r="BS125" s="254"/>
      <c r="BT125" s="254"/>
      <c r="BU125" s="254"/>
      <c r="BV125" s="254"/>
      <c r="BW125" s="254"/>
      <c r="BX125" s="254"/>
      <c r="BY125" s="254"/>
      <c r="BZ125" s="254"/>
      <c r="CA125" s="254"/>
      <c r="CB125" s="254"/>
      <c r="CC125" s="254"/>
      <c r="CD125" s="254"/>
      <c r="CE125" s="254"/>
      <c r="CF125" s="254"/>
      <c r="CG125" s="254"/>
      <c r="CH125" s="254"/>
      <c r="CI125" s="254"/>
      <c r="CJ125" s="254"/>
      <c r="CK125" s="254"/>
      <c r="CL125" s="254"/>
      <c r="CM125" s="254"/>
      <c r="CN125" s="254"/>
      <c r="CO125" s="254"/>
      <c r="CP125" s="254"/>
      <c r="CQ125" s="254"/>
      <c r="CR125" s="254"/>
      <c r="CS125" s="254"/>
      <c r="CT125" s="254"/>
      <c r="CU125" s="254"/>
      <c r="CV125" s="254"/>
      <c r="CW125" s="254"/>
      <c r="CX125" s="254"/>
      <c r="CY125" s="254"/>
      <c r="CZ125" s="254"/>
      <c r="DA125" s="254"/>
      <c r="DB125" s="254"/>
      <c r="DH125" s="7"/>
      <c r="DI125" s="7"/>
      <c r="DJ125" s="7"/>
      <c r="DK125" s="7"/>
      <c r="DL125" s="7"/>
      <c r="DM125" s="7"/>
      <c r="DN125" s="7"/>
      <c r="DO125" s="7"/>
      <c r="DP125" s="7"/>
      <c r="DQ125" s="7"/>
      <c r="DR125" s="7"/>
      <c r="DS125" s="7"/>
      <c r="DT125" s="7"/>
      <c r="DU125" s="7"/>
    </row>
    <row r="126" spans="1:125" x14ac:dyDescent="0.25">
      <c r="A126" s="269" t="s">
        <v>83</v>
      </c>
      <c r="B126" s="249">
        <v>56432944</v>
      </c>
      <c r="C126" s="250">
        <v>0.253979446845846</v>
      </c>
      <c r="D126" s="251">
        <v>4328.0768033474669</v>
      </c>
      <c r="E126" s="251"/>
      <c r="F126" s="252"/>
      <c r="G126" s="253">
        <v>0.28321481699707002</v>
      </c>
      <c r="H126" s="253">
        <v>0.25533521489505001</v>
      </c>
      <c r="I126" s="253">
        <v>0.24114898262125001</v>
      </c>
      <c r="J126" s="253">
        <v>0.21186759594439</v>
      </c>
      <c r="K126" s="253">
        <v>0.22957382118990999</v>
      </c>
      <c r="L126" s="253">
        <v>0.25038756797853001</v>
      </c>
      <c r="M126" s="253">
        <v>0.26985754231539999</v>
      </c>
      <c r="N126" s="253">
        <v>0.26257991371976003</v>
      </c>
      <c r="O126" s="254">
        <v>0.27000645919483002</v>
      </c>
      <c r="P126" s="254">
        <v>0.31001657909585001</v>
      </c>
      <c r="Q126" s="254">
        <v>0.32606284795578</v>
      </c>
      <c r="R126" s="254">
        <v>0.32659427563028998</v>
      </c>
      <c r="S126" s="255">
        <v>0.29538564759366998</v>
      </c>
      <c r="T126" s="255">
        <v>0.30994162665208003</v>
      </c>
      <c r="U126" s="256">
        <v>0.34123764084795999</v>
      </c>
      <c r="V126" s="256">
        <v>0.35990247591036001</v>
      </c>
      <c r="W126" s="254">
        <v>0.38181413298338002</v>
      </c>
      <c r="X126" s="254">
        <v>0.38725256058736002</v>
      </c>
      <c r="Y126" s="254">
        <v>0.37559471404549</v>
      </c>
      <c r="Z126" s="254">
        <v>0.37301521917064001</v>
      </c>
      <c r="AA126" s="257">
        <v>0.35827278420725001</v>
      </c>
      <c r="AB126" s="258">
        <v>0.3927549468239</v>
      </c>
      <c r="AC126" s="258">
        <v>0.39179393593683998</v>
      </c>
      <c r="AD126" s="259">
        <v>0.37055331320114998</v>
      </c>
      <c r="AE126" s="260">
        <v>0.36849361471189002</v>
      </c>
      <c r="AF126" s="254"/>
      <c r="AG126" s="254"/>
      <c r="AH126" s="254"/>
      <c r="AI126" s="254"/>
      <c r="AJ126" s="254"/>
      <c r="AK126" s="254"/>
      <c r="AL126" s="254"/>
      <c r="AM126" s="254"/>
      <c r="AN126" s="254"/>
      <c r="AO126" s="254"/>
      <c r="AP126" s="254"/>
      <c r="AQ126" s="254"/>
      <c r="AR126" s="254"/>
      <c r="AS126" s="254"/>
      <c r="AT126" s="254"/>
      <c r="AU126" s="254"/>
      <c r="AV126" s="254"/>
      <c r="AW126" s="254"/>
      <c r="AX126" s="254"/>
      <c r="AY126" s="254"/>
      <c r="AZ126" s="254"/>
      <c r="BA126" s="254"/>
      <c r="BB126" s="254"/>
      <c r="BC126" s="254"/>
      <c r="BD126" s="254"/>
      <c r="BE126" s="254"/>
      <c r="BF126" s="254"/>
      <c r="BG126" s="254"/>
      <c r="BH126" s="254"/>
      <c r="BI126" s="254"/>
      <c r="BJ126" s="254"/>
      <c r="BK126" s="254"/>
      <c r="BL126" s="254"/>
      <c r="BM126" s="254"/>
      <c r="BN126" s="254"/>
      <c r="BO126" s="254"/>
      <c r="BP126" s="254"/>
      <c r="BQ126" s="254"/>
      <c r="BR126" s="254"/>
      <c r="BS126" s="254"/>
      <c r="BT126" s="254"/>
      <c r="BU126" s="254"/>
      <c r="BV126" s="254"/>
      <c r="BW126" s="254"/>
      <c r="BX126" s="254"/>
      <c r="BY126" s="254"/>
      <c r="BZ126" s="254"/>
      <c r="CA126" s="254"/>
      <c r="CB126" s="254"/>
      <c r="CC126" s="254"/>
      <c r="CD126" s="254"/>
      <c r="CE126" s="254"/>
      <c r="CF126" s="254"/>
      <c r="CG126" s="254"/>
      <c r="CH126" s="254"/>
      <c r="CI126" s="254"/>
      <c r="CJ126" s="254"/>
      <c r="CK126" s="254"/>
      <c r="CL126" s="254"/>
      <c r="CM126" s="254"/>
      <c r="CN126" s="254"/>
      <c r="CO126" s="254"/>
      <c r="CP126" s="254"/>
      <c r="CQ126" s="254"/>
      <c r="CR126" s="254"/>
      <c r="CS126" s="254"/>
      <c r="CT126" s="254"/>
      <c r="CU126" s="254"/>
      <c r="CV126" s="254"/>
      <c r="CW126" s="254"/>
      <c r="CX126" s="254"/>
      <c r="CY126" s="254"/>
      <c r="CZ126" s="254"/>
      <c r="DA126" s="254"/>
      <c r="DB126" s="254"/>
      <c r="DH126" s="7"/>
      <c r="DI126" s="7"/>
      <c r="DJ126" s="7"/>
      <c r="DK126" s="7"/>
      <c r="DL126" s="7"/>
      <c r="DM126" s="7"/>
      <c r="DN126" s="7"/>
      <c r="DO126" s="7"/>
      <c r="DP126" s="7"/>
      <c r="DQ126" s="7"/>
      <c r="DR126" s="7"/>
      <c r="DS126" s="7"/>
      <c r="DT126" s="7"/>
      <c r="DU126" s="7"/>
    </row>
    <row r="127" spans="1:125" x14ac:dyDescent="0.25">
      <c r="A127" s="269" t="s">
        <v>213</v>
      </c>
      <c r="B127" s="249">
        <v>4973861</v>
      </c>
      <c r="C127" s="250">
        <v>21.656773510842001</v>
      </c>
      <c r="D127" s="142">
        <v>59609.359462408531</v>
      </c>
      <c r="E127" s="251"/>
      <c r="F127" s="252"/>
      <c r="G127" s="253">
        <v>27.317566937247999</v>
      </c>
      <c r="H127" s="253">
        <v>27.911261758458</v>
      </c>
      <c r="I127" s="253">
        <v>28.725231919413002</v>
      </c>
      <c r="J127" s="253">
        <v>29.928617566067999</v>
      </c>
      <c r="K127" s="253">
        <v>31.242503785023999</v>
      </c>
      <c r="L127" s="253">
        <v>33.924730048783999</v>
      </c>
      <c r="M127" s="253">
        <v>33.624115058298003</v>
      </c>
      <c r="N127" s="253">
        <v>31.24721560946</v>
      </c>
      <c r="O127" s="254">
        <v>31.524228555181999</v>
      </c>
      <c r="P127" s="254">
        <v>30.267194199466001</v>
      </c>
      <c r="Q127" s="254">
        <v>28.958407124682999</v>
      </c>
      <c r="R127" s="254">
        <v>28.791347965676</v>
      </c>
      <c r="S127" s="255">
        <v>27.083412951254001</v>
      </c>
      <c r="T127" s="255">
        <v>26.087896180653001</v>
      </c>
      <c r="U127" s="256">
        <v>24.410772968572999</v>
      </c>
      <c r="V127" s="256">
        <v>24.287140838089002</v>
      </c>
      <c r="W127" s="254">
        <v>24.280834131791998</v>
      </c>
      <c r="X127" s="254">
        <v>23.561912245805001</v>
      </c>
      <c r="Y127" s="254">
        <v>23.606545713407002</v>
      </c>
      <c r="Z127" s="254">
        <v>22.788635109765</v>
      </c>
      <c r="AA127" s="257">
        <v>21.601358195612999</v>
      </c>
      <c r="AB127" s="258">
        <v>22.907468990657001</v>
      </c>
      <c r="AC127" s="258">
        <v>23.206188451788002</v>
      </c>
      <c r="AD127" s="259">
        <v>24.567154121651001</v>
      </c>
      <c r="AE127" s="260">
        <v>25.507432463811998</v>
      </c>
      <c r="AF127" s="254"/>
      <c r="AG127" s="254"/>
      <c r="AH127" s="254"/>
      <c r="AI127" s="254"/>
      <c r="AJ127" s="254"/>
      <c r="AK127" s="254"/>
      <c r="AL127" s="254"/>
      <c r="AM127" s="254"/>
      <c r="AN127" s="254"/>
      <c r="AO127" s="254"/>
      <c r="AP127" s="254"/>
      <c r="AQ127" s="254"/>
      <c r="AR127" s="254"/>
      <c r="AS127" s="254"/>
      <c r="AT127" s="254"/>
      <c r="AU127" s="254"/>
      <c r="AV127" s="254"/>
      <c r="AW127" s="254"/>
      <c r="AX127" s="254"/>
      <c r="AY127" s="254"/>
      <c r="AZ127" s="254"/>
      <c r="BA127" s="254"/>
      <c r="BB127" s="254"/>
      <c r="BC127" s="254"/>
      <c r="BD127" s="254"/>
      <c r="BE127" s="254"/>
      <c r="BF127" s="254"/>
      <c r="BG127" s="254"/>
      <c r="BH127" s="254"/>
      <c r="BI127" s="254"/>
      <c r="BJ127" s="254"/>
      <c r="BK127" s="254"/>
      <c r="BL127" s="254"/>
      <c r="BM127" s="254"/>
      <c r="BN127" s="254"/>
      <c r="BO127" s="254"/>
      <c r="BP127" s="254"/>
      <c r="BQ127" s="254"/>
      <c r="BR127" s="254"/>
      <c r="BS127" s="254"/>
      <c r="BT127" s="254"/>
      <c r="BU127" s="254"/>
      <c r="BV127" s="254"/>
      <c r="BW127" s="254"/>
      <c r="BX127" s="254"/>
      <c r="BY127" s="254"/>
      <c r="BZ127" s="254"/>
      <c r="CA127" s="254"/>
      <c r="CB127" s="254"/>
      <c r="CC127" s="254"/>
      <c r="CD127" s="254"/>
      <c r="CE127" s="254"/>
      <c r="CF127" s="254"/>
      <c r="CG127" s="254"/>
      <c r="CH127" s="254"/>
      <c r="CI127" s="254"/>
      <c r="CJ127" s="254"/>
      <c r="CK127" s="254"/>
      <c r="CL127" s="254"/>
      <c r="CM127" s="254"/>
      <c r="CN127" s="254"/>
      <c r="CO127" s="254"/>
      <c r="CP127" s="254"/>
      <c r="CQ127" s="254"/>
      <c r="CR127" s="254"/>
      <c r="CS127" s="254"/>
      <c r="CT127" s="254"/>
      <c r="CU127" s="254"/>
      <c r="CV127" s="254"/>
      <c r="CW127" s="254"/>
      <c r="CX127" s="254"/>
      <c r="CY127" s="254"/>
      <c r="CZ127" s="254"/>
      <c r="DA127" s="254"/>
      <c r="DB127" s="254"/>
      <c r="DH127" s="7"/>
      <c r="DI127" s="7"/>
      <c r="DJ127" s="7"/>
      <c r="DK127" s="7"/>
      <c r="DL127" s="7"/>
      <c r="DM127" s="7"/>
      <c r="DN127" s="7"/>
      <c r="DO127" s="7"/>
      <c r="DP127" s="7"/>
      <c r="DQ127" s="7"/>
      <c r="DR127" s="7"/>
      <c r="DS127" s="7"/>
      <c r="DT127" s="7"/>
      <c r="DU127" s="7"/>
    </row>
    <row r="128" spans="1:125" x14ac:dyDescent="0.25">
      <c r="A128" s="269" t="s">
        <v>131</v>
      </c>
      <c r="B128" s="249">
        <v>7224614</v>
      </c>
      <c r="C128" s="250">
        <v>2.3004409407226403</v>
      </c>
      <c r="D128" s="251">
        <v>4932.6305785833611</v>
      </c>
      <c r="E128" s="251"/>
      <c r="F128" s="252"/>
      <c r="G128" s="253">
        <v>0.97504434670743001</v>
      </c>
      <c r="H128" s="253">
        <v>0.81226981970876</v>
      </c>
      <c r="I128" s="253">
        <v>1.0095636598574</v>
      </c>
      <c r="J128" s="253">
        <v>1.1292078747287</v>
      </c>
      <c r="K128" s="253">
        <v>1.1136937141228</v>
      </c>
      <c r="L128" s="253">
        <v>1.1059845927339</v>
      </c>
      <c r="M128" s="253">
        <v>1.0904287736834</v>
      </c>
      <c r="N128" s="253">
        <v>1.2990131466715</v>
      </c>
      <c r="O128" s="254">
        <v>1.4867867336987</v>
      </c>
      <c r="P128" s="254">
        <v>1.3184484777469001</v>
      </c>
      <c r="Q128" s="254">
        <v>1.2182385098279001</v>
      </c>
      <c r="R128" s="254">
        <v>1.4353508791289</v>
      </c>
      <c r="S128" s="255">
        <v>1.8664434172855999</v>
      </c>
      <c r="T128" s="255">
        <v>1.7042429065136999</v>
      </c>
      <c r="U128" s="256">
        <v>1.7216096835388</v>
      </c>
      <c r="V128" s="256">
        <v>1.7588311457526999</v>
      </c>
      <c r="W128" s="254">
        <v>1.6356416101583</v>
      </c>
      <c r="X128" s="254">
        <v>1.5942124491711001</v>
      </c>
      <c r="Y128" s="254">
        <v>1.8705268652061</v>
      </c>
      <c r="Z128" s="254">
        <v>1.6445321113114999</v>
      </c>
      <c r="AA128" s="257">
        <v>1.4771354467457001</v>
      </c>
      <c r="AB128" s="258">
        <v>1.6476067416330999</v>
      </c>
      <c r="AC128" s="258">
        <v>1.6258043789859</v>
      </c>
      <c r="AD128" s="259">
        <v>1.5657180350752999</v>
      </c>
      <c r="AE128" s="260">
        <v>1.6267915328700999</v>
      </c>
      <c r="AF128" s="254"/>
      <c r="AG128" s="254"/>
      <c r="AH128" s="254"/>
      <c r="AI128" s="254"/>
      <c r="AJ128" s="254"/>
      <c r="AK128" s="254"/>
      <c r="AL128" s="254"/>
      <c r="AM128" s="254"/>
      <c r="AN128" s="254"/>
      <c r="AO128" s="254"/>
      <c r="AP128" s="254"/>
      <c r="AQ128" s="254"/>
      <c r="AR128" s="254"/>
      <c r="AS128" s="254"/>
      <c r="AT128" s="254"/>
      <c r="AU128" s="254"/>
      <c r="AV128" s="254"/>
      <c r="AW128" s="254"/>
      <c r="AX128" s="254"/>
      <c r="AY128" s="254"/>
      <c r="AZ128" s="254"/>
      <c r="BA128" s="254"/>
      <c r="BB128" s="254"/>
      <c r="BC128" s="254"/>
      <c r="BD128" s="254"/>
      <c r="BE128" s="254"/>
      <c r="BF128" s="254"/>
      <c r="BG128" s="254"/>
      <c r="BH128" s="254"/>
      <c r="BI128" s="254"/>
      <c r="BJ128" s="254"/>
      <c r="BK128" s="254"/>
      <c r="BL128" s="254"/>
      <c r="BM128" s="254"/>
      <c r="BN128" s="254"/>
      <c r="BO128" s="254"/>
      <c r="BP128" s="254"/>
      <c r="BQ128" s="254"/>
      <c r="BR128" s="254"/>
      <c r="BS128" s="254"/>
      <c r="BT128" s="254"/>
      <c r="BU128" s="254"/>
      <c r="BV128" s="254"/>
      <c r="BW128" s="254"/>
      <c r="BX128" s="254"/>
      <c r="BY128" s="254"/>
      <c r="BZ128" s="254"/>
      <c r="CA128" s="254"/>
      <c r="CB128" s="254"/>
      <c r="CC128" s="254"/>
      <c r="CD128" s="254"/>
      <c r="CE128" s="254"/>
      <c r="CF128" s="254"/>
      <c r="CG128" s="254"/>
      <c r="CH128" s="254"/>
      <c r="CI128" s="254"/>
      <c r="CJ128" s="254"/>
      <c r="CK128" s="254"/>
      <c r="CL128" s="254"/>
      <c r="CM128" s="254"/>
      <c r="CN128" s="254"/>
      <c r="CO128" s="254"/>
      <c r="CP128" s="254"/>
      <c r="CQ128" s="254"/>
      <c r="CR128" s="254"/>
      <c r="CS128" s="254"/>
      <c r="CT128" s="254"/>
      <c r="CU128" s="254"/>
      <c r="CV128" s="254"/>
      <c r="CW128" s="254"/>
      <c r="CX128" s="254"/>
      <c r="CY128" s="254"/>
      <c r="CZ128" s="254"/>
      <c r="DA128" s="254"/>
      <c r="DB128" s="254"/>
      <c r="DH128" s="7"/>
      <c r="DI128" s="7"/>
      <c r="DJ128" s="7"/>
      <c r="DK128" s="7"/>
      <c r="DL128" s="7"/>
      <c r="DM128" s="7"/>
      <c r="DN128" s="7"/>
      <c r="DO128" s="7"/>
      <c r="DP128" s="7"/>
      <c r="DQ128" s="7"/>
      <c r="DR128" s="7"/>
      <c r="DS128" s="7"/>
      <c r="DT128" s="7"/>
      <c r="DU128" s="7"/>
    </row>
    <row r="129" spans="1:125" x14ac:dyDescent="0.25">
      <c r="A129" s="269" t="s">
        <v>60</v>
      </c>
      <c r="B129" s="249">
        <v>7769819</v>
      </c>
      <c r="C129" s="250">
        <v>8.5233957776767011E-2</v>
      </c>
      <c r="D129" s="251">
        <v>6487.3808831232009</v>
      </c>
      <c r="E129" s="251"/>
      <c r="F129" s="252"/>
      <c r="G129" s="253">
        <v>0.17534903946215</v>
      </c>
      <c r="H129" s="253">
        <v>0.19005359559839</v>
      </c>
      <c r="I129" s="253">
        <v>0.21000395562463001</v>
      </c>
      <c r="J129" s="253">
        <v>0.21507419571045999</v>
      </c>
      <c r="K129" s="253">
        <v>0.22207658507882</v>
      </c>
      <c r="L129" s="253">
        <v>0.22637324675282999</v>
      </c>
      <c r="M129" s="253">
        <v>0.29210132519516002</v>
      </c>
      <c r="N129" s="253">
        <v>0.30353692576209002</v>
      </c>
      <c r="O129" s="254">
        <v>0.34854345230243999</v>
      </c>
      <c r="P129" s="254">
        <v>0.42924782039530002</v>
      </c>
      <c r="Q129" s="254">
        <v>0.47411216620821001</v>
      </c>
      <c r="R129" s="254">
        <v>0.49359987812568001</v>
      </c>
      <c r="S129" s="255">
        <v>0.51997780650992997</v>
      </c>
      <c r="T129" s="255">
        <v>0.60733186360625002</v>
      </c>
      <c r="U129" s="256">
        <v>0.66713463059306999</v>
      </c>
      <c r="V129" s="256">
        <v>1.339659941836</v>
      </c>
      <c r="W129" s="254">
        <v>2.3483501012733998</v>
      </c>
      <c r="X129" s="254">
        <v>2.8060325600442999</v>
      </c>
      <c r="Y129" s="254">
        <v>2.8532790966417001</v>
      </c>
      <c r="Z129" s="254">
        <v>2.7419897833232998</v>
      </c>
      <c r="AA129" s="257">
        <v>2.7129491349071002</v>
      </c>
      <c r="AB129" s="258">
        <v>3.2791731765660002</v>
      </c>
      <c r="AC129" s="258">
        <v>3.266040642813</v>
      </c>
      <c r="AD129" s="259">
        <v>3.4559935862178999</v>
      </c>
      <c r="AE129" s="260">
        <v>3.4561367237331999</v>
      </c>
      <c r="AF129" s="254"/>
      <c r="AG129" s="254"/>
      <c r="AH129" s="254"/>
      <c r="AI129" s="254"/>
      <c r="AJ129" s="254"/>
      <c r="AK129" s="254"/>
      <c r="AL129" s="254"/>
      <c r="AM129" s="254"/>
      <c r="AN129" s="254"/>
      <c r="AO129" s="254"/>
      <c r="AP129" s="254"/>
      <c r="AQ129" s="254"/>
      <c r="AR129" s="254"/>
      <c r="AS129" s="254"/>
      <c r="AT129" s="254"/>
      <c r="AU129" s="254"/>
      <c r="AV129" s="254"/>
      <c r="AW129" s="254"/>
      <c r="AX129" s="254"/>
      <c r="AY129" s="254"/>
      <c r="AZ129" s="254"/>
      <c r="BA129" s="254"/>
      <c r="BB129" s="254"/>
      <c r="BC129" s="254"/>
      <c r="BD129" s="254"/>
      <c r="BE129" s="254"/>
      <c r="BF129" s="254"/>
      <c r="BG129" s="254"/>
      <c r="BH129" s="254"/>
      <c r="BI129" s="254"/>
      <c r="BJ129" s="254"/>
      <c r="BK129" s="254"/>
      <c r="BL129" s="254"/>
      <c r="BM129" s="254"/>
      <c r="BN129" s="254"/>
      <c r="BO129" s="254"/>
      <c r="BP129" s="254"/>
      <c r="BQ129" s="254"/>
      <c r="BR129" s="254"/>
      <c r="BS129" s="254"/>
      <c r="BT129" s="254"/>
      <c r="BU129" s="254"/>
      <c r="BV129" s="254"/>
      <c r="BW129" s="254"/>
      <c r="BX129" s="254"/>
      <c r="BY129" s="254"/>
      <c r="BZ129" s="254"/>
      <c r="CA129" s="254"/>
      <c r="CB129" s="254"/>
      <c r="CC129" s="254"/>
      <c r="CD129" s="254"/>
      <c r="CE129" s="254"/>
      <c r="CF129" s="254"/>
      <c r="CG129" s="254"/>
      <c r="CH129" s="254"/>
      <c r="CI129" s="254"/>
      <c r="CJ129" s="254"/>
      <c r="CK129" s="254"/>
      <c r="CL129" s="254"/>
      <c r="CM129" s="254"/>
      <c r="CN129" s="254"/>
      <c r="CO129" s="254"/>
      <c r="CP129" s="254"/>
      <c r="CQ129" s="254"/>
      <c r="CR129" s="254"/>
      <c r="CS129" s="254"/>
      <c r="CT129" s="254"/>
      <c r="CU129" s="254"/>
      <c r="CV129" s="254"/>
      <c r="CW129" s="254"/>
      <c r="CX129" s="254"/>
      <c r="CY129" s="254"/>
      <c r="CZ129" s="254"/>
      <c r="DA129" s="254"/>
      <c r="DB129" s="254"/>
      <c r="DH129" s="7"/>
      <c r="DI129" s="7"/>
      <c r="DJ129" s="7"/>
      <c r="DK129" s="7"/>
      <c r="DL129" s="7"/>
      <c r="DM129" s="7"/>
      <c r="DN129" s="7"/>
      <c r="DO129" s="7"/>
      <c r="DP129" s="7"/>
      <c r="DQ129" s="7"/>
      <c r="DR129" s="7"/>
      <c r="DS129" s="7"/>
      <c r="DT129" s="7"/>
      <c r="DU129" s="7"/>
    </row>
    <row r="130" spans="1:125" x14ac:dyDescent="0.25">
      <c r="A130" s="269" t="s">
        <v>154</v>
      </c>
      <c r="B130" s="249">
        <v>1862441</v>
      </c>
      <c r="C130" s="250">
        <v>4.6139899441229399</v>
      </c>
      <c r="D130" s="251">
        <v>28791.936682542921</v>
      </c>
      <c r="E130" s="267"/>
      <c r="F130" s="252"/>
      <c r="G130" s="253">
        <v>3.0328844402152</v>
      </c>
      <c r="H130" s="253">
        <v>3.2514842109625</v>
      </c>
      <c r="I130" s="253">
        <v>3.2861940031104999</v>
      </c>
      <c r="J130" s="253">
        <v>3.4327009875908998</v>
      </c>
      <c r="K130" s="253">
        <v>3.4919949851304999</v>
      </c>
      <c r="L130" s="253">
        <v>3.5657572807750002</v>
      </c>
      <c r="M130" s="253">
        <v>3.837833411534</v>
      </c>
      <c r="N130" s="253">
        <v>4.0546786450325998</v>
      </c>
      <c r="O130" s="254">
        <v>3.9038519625725998</v>
      </c>
      <c r="P130" s="254">
        <v>3.6134334086106001</v>
      </c>
      <c r="Q130" s="254">
        <v>4.1909204023845996</v>
      </c>
      <c r="R130" s="254">
        <v>3.9347178668713001</v>
      </c>
      <c r="S130" s="255">
        <v>3.8847684699478999</v>
      </c>
      <c r="T130" s="255">
        <v>3.8119641354373002</v>
      </c>
      <c r="U130" s="256">
        <v>3.7566322812021999</v>
      </c>
      <c r="V130" s="256">
        <v>3.8380702935016</v>
      </c>
      <c r="W130" s="254">
        <v>3.7962351005836998</v>
      </c>
      <c r="X130" s="254">
        <v>3.8120002864557998</v>
      </c>
      <c r="Y130" s="254">
        <v>4.2011301333346003</v>
      </c>
      <c r="Z130" s="254">
        <v>4.1378045824168996</v>
      </c>
      <c r="AA130" s="257">
        <v>3.8442192761337002</v>
      </c>
      <c r="AB130" s="258">
        <v>4.0162081427269003</v>
      </c>
      <c r="AC130" s="258">
        <v>3.7260785551728</v>
      </c>
      <c r="AD130" s="259">
        <v>3.7461418740690999</v>
      </c>
      <c r="AE130" s="260">
        <v>3.7258998769738998</v>
      </c>
      <c r="AF130" s="254"/>
      <c r="AG130" s="254"/>
      <c r="AH130" s="254"/>
      <c r="AI130" s="254"/>
      <c r="AJ130" s="254"/>
      <c r="AK130" s="254"/>
      <c r="AL130" s="254"/>
      <c r="AM130" s="254"/>
      <c r="AN130" s="254"/>
      <c r="AO130" s="254"/>
      <c r="AP130" s="254"/>
      <c r="AQ130" s="254"/>
      <c r="AR130" s="254"/>
      <c r="AS130" s="254"/>
      <c r="AT130" s="254"/>
      <c r="AU130" s="254"/>
      <c r="AV130" s="254"/>
      <c r="AW130" s="254"/>
      <c r="AX130" s="254"/>
      <c r="AY130" s="254"/>
      <c r="AZ130" s="254"/>
      <c r="BA130" s="254"/>
      <c r="BB130" s="254"/>
      <c r="BC130" s="254"/>
      <c r="BD130" s="254"/>
      <c r="BE130" s="254"/>
      <c r="BF130" s="254"/>
      <c r="BG130" s="254"/>
      <c r="BH130" s="254"/>
      <c r="BI130" s="254"/>
      <c r="BJ130" s="254"/>
      <c r="BK130" s="254"/>
      <c r="BL130" s="254"/>
      <c r="BM130" s="254"/>
      <c r="BN130" s="254"/>
      <c r="BO130" s="254"/>
      <c r="BP130" s="254"/>
      <c r="BQ130" s="254"/>
      <c r="BR130" s="254"/>
      <c r="BS130" s="254"/>
      <c r="BT130" s="254"/>
      <c r="BU130" s="254"/>
      <c r="BV130" s="254"/>
      <c r="BW130" s="254"/>
      <c r="BX130" s="254"/>
      <c r="BY130" s="254"/>
      <c r="BZ130" s="254"/>
      <c r="CA130" s="254"/>
      <c r="CB130" s="254"/>
      <c r="CC130" s="254"/>
      <c r="CD130" s="254"/>
      <c r="CE130" s="254"/>
      <c r="CF130" s="254"/>
      <c r="CG130" s="254"/>
      <c r="CH130" s="254"/>
      <c r="CI130" s="254"/>
      <c r="CJ130" s="254"/>
      <c r="CK130" s="254"/>
      <c r="CL130" s="254"/>
      <c r="CM130" s="254"/>
      <c r="CN130" s="254"/>
      <c r="CO130" s="254"/>
      <c r="CP130" s="254"/>
      <c r="CQ130" s="254"/>
      <c r="CR130" s="254"/>
      <c r="CS130" s="254"/>
      <c r="CT130" s="254"/>
      <c r="CU130" s="254"/>
      <c r="CV130" s="254"/>
      <c r="CW130" s="254"/>
      <c r="CX130" s="254"/>
      <c r="CY130" s="254"/>
      <c r="CZ130" s="254"/>
      <c r="DA130" s="254"/>
      <c r="DB130" s="254"/>
      <c r="DH130" s="7"/>
      <c r="DI130" s="7"/>
      <c r="DJ130" s="7"/>
      <c r="DK130" s="7"/>
      <c r="DL130" s="7"/>
      <c r="DM130" s="7"/>
      <c r="DN130" s="7"/>
      <c r="DO130" s="7"/>
      <c r="DP130" s="7"/>
      <c r="DQ130" s="7"/>
      <c r="DR130" s="7"/>
      <c r="DS130" s="7"/>
      <c r="DT130" s="7"/>
      <c r="DU130" s="7"/>
    </row>
    <row r="131" spans="1:125" x14ac:dyDescent="0.25">
      <c r="A131" s="269" t="s">
        <v>149</v>
      </c>
      <c r="B131" s="249">
        <v>5805962</v>
      </c>
      <c r="C131" s="250">
        <v>4.1570014967513496</v>
      </c>
      <c r="D131" s="251">
        <v>13593.838382349506</v>
      </c>
      <c r="E131" s="251"/>
      <c r="F131" s="252"/>
      <c r="G131" s="253">
        <v>4.7316057243931002</v>
      </c>
      <c r="H131" s="253">
        <v>4.9164053122031</v>
      </c>
      <c r="I131" s="253">
        <v>4.6740256813837</v>
      </c>
      <c r="J131" s="253">
        <v>4.4497717719776997</v>
      </c>
      <c r="K131" s="253">
        <v>4.3202555585861999</v>
      </c>
      <c r="L131" s="253">
        <v>4.1576266174181997</v>
      </c>
      <c r="M131" s="253">
        <v>3.9765078177115001</v>
      </c>
      <c r="N131" s="253">
        <v>3.6579563640510999</v>
      </c>
      <c r="O131" s="254">
        <v>4.4543929024202003</v>
      </c>
      <c r="P131" s="254">
        <v>5.1539227245091999</v>
      </c>
      <c r="Q131" s="254">
        <v>4.7633253506487998</v>
      </c>
      <c r="R131" s="254">
        <v>4.5729091298088003</v>
      </c>
      <c r="S131" s="255">
        <v>4.7670859913163</v>
      </c>
      <c r="T131" s="255">
        <v>4.3791001672955998</v>
      </c>
      <c r="U131" s="256">
        <v>4.4562198673147</v>
      </c>
      <c r="V131" s="256">
        <v>4.5980426532641996</v>
      </c>
      <c r="W131" s="254">
        <v>4.6391344261983001</v>
      </c>
      <c r="X131" s="254">
        <v>4.8166649500755003</v>
      </c>
      <c r="Y131" s="254">
        <v>4.5119730605140997</v>
      </c>
      <c r="Z131" s="254">
        <v>4.4517973978793997</v>
      </c>
      <c r="AA131" s="257">
        <v>3.6248250795659001</v>
      </c>
      <c r="AB131" s="258">
        <v>2.8054770446387001</v>
      </c>
      <c r="AC131" s="258">
        <v>1.7761632636824001</v>
      </c>
      <c r="AD131" s="259">
        <v>1.8707871683652999</v>
      </c>
      <c r="AE131" s="260">
        <v>1.933600436968</v>
      </c>
      <c r="AF131" s="254"/>
      <c r="AG131" s="254"/>
      <c r="AH131" s="254"/>
      <c r="AI131" s="254"/>
      <c r="AJ131" s="254"/>
      <c r="AK131" s="254"/>
      <c r="AL131" s="254"/>
      <c r="AM131" s="254"/>
      <c r="AN131" s="254"/>
      <c r="AO131" s="254"/>
      <c r="AP131" s="254"/>
      <c r="AQ131" s="254"/>
      <c r="AR131" s="254"/>
      <c r="AS131" s="254"/>
      <c r="AT131" s="254"/>
      <c r="AU131" s="254"/>
      <c r="AV131" s="254"/>
      <c r="AW131" s="254"/>
      <c r="AX131" s="254"/>
      <c r="AY131" s="254"/>
      <c r="AZ131" s="254"/>
      <c r="BA131" s="254"/>
      <c r="BB131" s="254"/>
      <c r="BC131" s="254"/>
      <c r="BD131" s="254"/>
      <c r="BE131" s="254"/>
      <c r="BF131" s="254"/>
      <c r="BG131" s="254"/>
      <c r="BH131" s="254"/>
      <c r="BI131" s="254"/>
      <c r="BJ131" s="254"/>
      <c r="BK131" s="254"/>
      <c r="BL131" s="254"/>
      <c r="BM131" s="254"/>
      <c r="BN131" s="254"/>
      <c r="BO131" s="254"/>
      <c r="BP131" s="254"/>
      <c r="BQ131" s="254"/>
      <c r="BR131" s="254"/>
      <c r="BS131" s="254"/>
      <c r="BT131" s="254"/>
      <c r="BU131" s="254"/>
      <c r="BV131" s="254"/>
      <c r="BW131" s="254"/>
      <c r="BX131" s="254"/>
      <c r="BY131" s="254"/>
      <c r="BZ131" s="254"/>
      <c r="CA131" s="254"/>
      <c r="CB131" s="254"/>
      <c r="CC131" s="254"/>
      <c r="CD131" s="254"/>
      <c r="CE131" s="254"/>
      <c r="CF131" s="254"/>
      <c r="CG131" s="254"/>
      <c r="CH131" s="254"/>
      <c r="CI131" s="254"/>
      <c r="CJ131" s="254"/>
      <c r="CK131" s="254"/>
      <c r="CL131" s="254"/>
      <c r="CM131" s="254"/>
      <c r="CN131" s="254"/>
      <c r="CO131" s="254"/>
      <c r="CP131" s="254"/>
      <c r="CQ131" s="254"/>
      <c r="CR131" s="254"/>
      <c r="CS131" s="254"/>
      <c r="CT131" s="254"/>
      <c r="CU131" s="254"/>
      <c r="CV131" s="254"/>
      <c r="CW131" s="254"/>
      <c r="CX131" s="254"/>
      <c r="CY131" s="254"/>
      <c r="CZ131" s="254"/>
      <c r="DA131" s="254"/>
      <c r="DB131" s="254"/>
      <c r="DH131" s="7"/>
      <c r="DI131" s="7"/>
      <c r="DJ131" s="7"/>
      <c r="DK131" s="7"/>
      <c r="DL131" s="7"/>
      <c r="DM131" s="7"/>
      <c r="DN131" s="7"/>
      <c r="DO131" s="7"/>
      <c r="DP131" s="7"/>
      <c r="DQ131" s="7"/>
      <c r="DR131" s="7"/>
      <c r="DS131" s="7"/>
      <c r="DT131" s="7"/>
      <c r="DU131" s="7"/>
    </row>
    <row r="132" spans="1:125" x14ac:dyDescent="0.25">
      <c r="A132" s="269" t="s">
        <v>73</v>
      </c>
      <c r="B132" s="249">
        <v>5612817</v>
      </c>
      <c r="C132" s="250">
        <v>0.12532966418070798</v>
      </c>
      <c r="D132" s="251">
        <v>1429.3296253244507</v>
      </c>
      <c r="E132" s="251"/>
      <c r="F132" s="252"/>
      <c r="G132" s="253">
        <v>0.13837697286576001</v>
      </c>
      <c r="H132" s="253">
        <v>0.15386139740211999</v>
      </c>
      <c r="I132" s="253">
        <v>0.15202212367758999</v>
      </c>
      <c r="J132" s="253">
        <v>0.16180027722650001</v>
      </c>
      <c r="K132" s="253">
        <v>0.17163012235531</v>
      </c>
      <c r="L132" s="253">
        <v>0.20887118700066001</v>
      </c>
      <c r="M132" s="253">
        <v>0.21239554366856001</v>
      </c>
      <c r="N132" s="253">
        <v>0.19052151315311</v>
      </c>
      <c r="O132" s="254">
        <v>0.15305084141155001</v>
      </c>
      <c r="P132" s="254">
        <v>0.13710778852583999</v>
      </c>
      <c r="Q132" s="254">
        <v>0.20118337999899999</v>
      </c>
      <c r="R132" s="254">
        <v>0.21755234329267001</v>
      </c>
      <c r="S132" s="255">
        <v>0.23367955603873</v>
      </c>
      <c r="T132" s="255">
        <v>0.21170104354979</v>
      </c>
      <c r="U132" s="256">
        <v>0.26924357272969002</v>
      </c>
      <c r="V132" s="256">
        <v>0.27401988509613001</v>
      </c>
      <c r="W132" s="254">
        <v>0.30022952843354</v>
      </c>
      <c r="X132" s="254">
        <v>0.26006620283517001</v>
      </c>
      <c r="Y132" s="254">
        <v>0.13226152596556001</v>
      </c>
      <c r="Z132" s="254">
        <v>0.20279376029832</v>
      </c>
      <c r="AA132" s="257">
        <v>0.16356954557986</v>
      </c>
      <c r="AB132" s="258">
        <v>0.16070824187220001</v>
      </c>
      <c r="AC132" s="258">
        <v>0.16196512181805001</v>
      </c>
      <c r="AD132" s="259">
        <v>0.15275213053551001</v>
      </c>
      <c r="AE132" s="260">
        <v>0.15396173602086</v>
      </c>
      <c r="AF132" s="254"/>
      <c r="AG132" s="254"/>
      <c r="AH132" s="254"/>
      <c r="AI132" s="254"/>
      <c r="AJ132" s="254"/>
      <c r="AK132" s="254"/>
      <c r="AL132" s="254"/>
      <c r="AM132" s="254"/>
      <c r="AN132" s="254"/>
      <c r="AO132" s="254"/>
      <c r="AP132" s="254"/>
      <c r="AQ132" s="254"/>
      <c r="AR132" s="254"/>
      <c r="AS132" s="254"/>
      <c r="AT132" s="254"/>
      <c r="AU132" s="254"/>
      <c r="AV132" s="254"/>
      <c r="AW132" s="254"/>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4"/>
      <c r="BT132" s="254"/>
      <c r="BU132" s="254"/>
      <c r="BV132" s="254"/>
      <c r="BW132" s="254"/>
      <c r="BX132" s="254"/>
      <c r="BY132" s="254"/>
      <c r="BZ132" s="254"/>
      <c r="CA132" s="254"/>
      <c r="CB132" s="254"/>
      <c r="CC132" s="254"/>
      <c r="CD132" s="254"/>
      <c r="CE132" s="254"/>
      <c r="CF132" s="254"/>
      <c r="CG132" s="254"/>
      <c r="CH132" s="254"/>
      <c r="CI132" s="254"/>
      <c r="CJ132" s="254"/>
      <c r="CK132" s="254"/>
      <c r="CL132" s="254"/>
      <c r="CM132" s="254"/>
      <c r="CN132" s="254"/>
      <c r="CO132" s="254"/>
      <c r="CP132" s="254"/>
      <c r="CQ132" s="254"/>
      <c r="CR132" s="254"/>
      <c r="CS132" s="254"/>
      <c r="CT132" s="254"/>
      <c r="CU132" s="254"/>
      <c r="CV132" s="254"/>
      <c r="CW132" s="254"/>
      <c r="CX132" s="254"/>
      <c r="CY132" s="254"/>
      <c r="CZ132" s="254"/>
      <c r="DA132" s="254"/>
      <c r="DB132" s="254"/>
      <c r="DH132" s="7"/>
      <c r="DI132" s="7"/>
      <c r="DJ132" s="7"/>
      <c r="DK132" s="7"/>
      <c r="DL132" s="7"/>
      <c r="DM132" s="7"/>
      <c r="DN132" s="7"/>
      <c r="DO132" s="7"/>
      <c r="DP132" s="7"/>
      <c r="DQ132" s="7"/>
      <c r="DR132" s="7"/>
      <c r="DS132" s="7"/>
      <c r="DT132" s="7"/>
      <c r="DU132" s="7"/>
    </row>
    <row r="133" spans="1:125" x14ac:dyDescent="0.25">
      <c r="A133" s="269" t="s">
        <v>187</v>
      </c>
      <c r="B133" s="249">
        <v>7381023</v>
      </c>
      <c r="C133" s="250">
        <v>8.5304066421118296</v>
      </c>
      <c r="D133" s="142">
        <v>17704.04327795963</v>
      </c>
      <c r="E133" s="251"/>
      <c r="F133" s="252"/>
      <c r="G133" s="253">
        <v>9.2021925452740003</v>
      </c>
      <c r="H133" s="253">
        <v>8.9602600227359002</v>
      </c>
      <c r="I133" s="253">
        <v>9.0269720908011006</v>
      </c>
      <c r="J133" s="253">
        <v>9.5780277422154008</v>
      </c>
      <c r="K133" s="253">
        <v>9.3308440630940002</v>
      </c>
      <c r="L133" s="253">
        <v>9.9653405113679998</v>
      </c>
      <c r="M133" s="253">
        <v>9.7726259842520005</v>
      </c>
      <c r="N133" s="253">
        <v>9.0021126871705004</v>
      </c>
      <c r="O133" s="254">
        <v>9.4403795842539004</v>
      </c>
      <c r="P133" s="254">
        <v>9.8457893051465994</v>
      </c>
      <c r="Q133" s="254">
        <v>10.320754639953</v>
      </c>
      <c r="R133" s="254">
        <v>7.1425391420483004</v>
      </c>
      <c r="S133" s="255">
        <v>10.140923413319999</v>
      </c>
      <c r="T133" s="255">
        <v>10.10482855862</v>
      </c>
      <c r="U133" s="256">
        <v>9.9611659404015995</v>
      </c>
      <c r="V133" s="256">
        <v>8.7381481566432004</v>
      </c>
      <c r="W133" s="254">
        <v>8.1281570087987998</v>
      </c>
      <c r="X133" s="254">
        <v>8.6898985469530992</v>
      </c>
      <c r="Y133" s="254">
        <v>8.8500864492984999</v>
      </c>
      <c r="Z133" s="254">
        <v>8.7482221201294994</v>
      </c>
      <c r="AA133" s="257">
        <v>6.8600062784575</v>
      </c>
      <c r="AB133" s="258">
        <v>8.6511910799549003</v>
      </c>
      <c r="AC133" s="258">
        <v>8.5260702007585998</v>
      </c>
      <c r="AD133" s="259">
        <v>9.1666731003550996</v>
      </c>
      <c r="AE133" s="260">
        <v>9.1834261672180997</v>
      </c>
      <c r="AF133" s="254"/>
      <c r="AG133" s="254"/>
      <c r="AH133" s="254"/>
      <c r="AI133" s="254"/>
      <c r="AJ133" s="254"/>
      <c r="AK133" s="254"/>
      <c r="AL133" s="254"/>
      <c r="AM133" s="254"/>
      <c r="AN133" s="254"/>
      <c r="AO133" s="254"/>
      <c r="AP133" s="254"/>
      <c r="AQ133" s="254"/>
      <c r="AR133" s="254"/>
      <c r="AS133" s="254"/>
      <c r="AT133" s="254"/>
      <c r="AU133" s="254"/>
      <c r="AV133" s="254"/>
      <c r="AW133" s="254"/>
      <c r="AX133" s="254"/>
      <c r="AY133" s="254"/>
      <c r="AZ133" s="254"/>
      <c r="BA133" s="254"/>
      <c r="BB133" s="254"/>
      <c r="BC133" s="254"/>
      <c r="BD133" s="254"/>
      <c r="BE133" s="254"/>
      <c r="BF133" s="254"/>
      <c r="BG133" s="254"/>
      <c r="BH133" s="254"/>
      <c r="BI133" s="254"/>
      <c r="BJ133" s="254"/>
      <c r="BK133" s="254"/>
      <c r="BL133" s="254"/>
      <c r="BM133" s="254"/>
      <c r="BN133" s="254"/>
      <c r="BO133" s="254"/>
      <c r="BP133" s="254"/>
      <c r="BQ133" s="254"/>
      <c r="BR133" s="254"/>
      <c r="BS133" s="254"/>
      <c r="BT133" s="254"/>
      <c r="BU133" s="254"/>
      <c r="BV133" s="254"/>
      <c r="BW133" s="254"/>
      <c r="BX133" s="254"/>
      <c r="BY133" s="254"/>
      <c r="BZ133" s="254"/>
      <c r="CA133" s="254"/>
      <c r="CB133" s="254"/>
      <c r="CC133" s="254"/>
      <c r="CD133" s="254"/>
      <c r="CE133" s="254"/>
      <c r="CF133" s="254"/>
      <c r="CG133" s="254"/>
      <c r="CH133" s="254"/>
      <c r="CI133" s="254"/>
      <c r="CJ133" s="254"/>
      <c r="CK133" s="254"/>
      <c r="CL133" s="254"/>
      <c r="CM133" s="254"/>
      <c r="CN133" s="254"/>
      <c r="CO133" s="254"/>
      <c r="CP133" s="254"/>
      <c r="CQ133" s="254"/>
      <c r="CR133" s="254"/>
      <c r="CS133" s="254"/>
      <c r="CT133" s="254"/>
      <c r="CU133" s="254"/>
      <c r="CV133" s="254"/>
      <c r="CW133" s="254"/>
      <c r="CX133" s="254"/>
      <c r="CY133" s="254"/>
      <c r="CZ133" s="254"/>
      <c r="DA133" s="254"/>
      <c r="DB133" s="254"/>
      <c r="DH133" s="7"/>
      <c r="DI133" s="7"/>
      <c r="DJ133" s="7"/>
      <c r="DK133" s="7"/>
      <c r="DL133" s="7"/>
      <c r="DM133" s="7"/>
      <c r="DN133" s="7"/>
      <c r="DO133" s="7"/>
      <c r="DP133" s="7"/>
      <c r="DQ133" s="7"/>
      <c r="DR133" s="7"/>
      <c r="DS133" s="7"/>
      <c r="DT133" s="7"/>
      <c r="DU133" s="7"/>
    </row>
    <row r="134" spans="1:125" x14ac:dyDescent="0.25">
      <c r="A134" s="269" t="s">
        <v>163</v>
      </c>
      <c r="B134" s="249">
        <v>2888055</v>
      </c>
      <c r="C134" s="250">
        <v>5.4859301228619106</v>
      </c>
      <c r="D134" s="251">
        <v>35159.399904168808</v>
      </c>
      <c r="E134" s="251">
        <v>0.13</v>
      </c>
      <c r="F134" s="252"/>
      <c r="G134" s="253">
        <v>3.3287216728517</v>
      </c>
      <c r="H134" s="253">
        <v>3.5672638512425001</v>
      </c>
      <c r="I134" s="253">
        <v>3.6201904960861002</v>
      </c>
      <c r="J134" s="253">
        <v>3.6588057668973</v>
      </c>
      <c r="K134" s="253">
        <v>3.8643606979918999</v>
      </c>
      <c r="L134" s="253">
        <v>4.1737065110996996</v>
      </c>
      <c r="M134" s="253">
        <v>4.2964567707252996</v>
      </c>
      <c r="N134" s="253">
        <v>4.7754393793918002</v>
      </c>
      <c r="O134" s="254">
        <v>4.9247657283175998</v>
      </c>
      <c r="P134" s="254">
        <v>4.1689542237995996</v>
      </c>
      <c r="Q134" s="254">
        <v>4.4948560153820996</v>
      </c>
      <c r="R134" s="254">
        <v>4.6496204201311997</v>
      </c>
      <c r="S134" s="255">
        <v>4.7711321960420996</v>
      </c>
      <c r="T134" s="255">
        <v>4.4587532524847999</v>
      </c>
      <c r="U134" s="256">
        <v>4.4606181620639003</v>
      </c>
      <c r="V134" s="256">
        <v>4.6592681140301</v>
      </c>
      <c r="W134" s="254">
        <v>4.6489188358394999</v>
      </c>
      <c r="X134" s="254">
        <v>4.8314064144037001</v>
      </c>
      <c r="Y134" s="254">
        <v>4.8734615319822003</v>
      </c>
      <c r="Z134" s="254">
        <v>4.9909995809643002</v>
      </c>
      <c r="AA134" s="257">
        <v>4.9971108165515004</v>
      </c>
      <c r="AB134" s="258">
        <v>5.0464105678057001</v>
      </c>
      <c r="AC134" s="258">
        <v>4.6570982707382003</v>
      </c>
      <c r="AD134" s="259">
        <v>4.6124474257364003</v>
      </c>
      <c r="AE134" s="260">
        <v>4.6304800930644996</v>
      </c>
      <c r="AF134" s="254"/>
      <c r="AG134" s="254"/>
      <c r="AH134" s="254"/>
      <c r="AI134" s="254"/>
      <c r="AJ134" s="254"/>
      <c r="AK134" s="254"/>
      <c r="AL134" s="254"/>
      <c r="AM134" s="254"/>
      <c r="AN134" s="254"/>
      <c r="AO134" s="254"/>
      <c r="AP134" s="254"/>
      <c r="AQ134" s="254"/>
      <c r="AR134" s="254"/>
      <c r="AS134" s="254"/>
      <c r="AT134" s="254"/>
      <c r="AU134" s="254"/>
      <c r="AV134" s="254"/>
      <c r="AW134" s="254"/>
      <c r="AX134" s="254"/>
      <c r="AY134" s="254"/>
      <c r="AZ134" s="254"/>
      <c r="BA134" s="254"/>
      <c r="BB134" s="254"/>
      <c r="BC134" s="254"/>
      <c r="BD134" s="254"/>
      <c r="BE134" s="254"/>
      <c r="BF134" s="254"/>
      <c r="BG134" s="254"/>
      <c r="BH134" s="254"/>
      <c r="BI134" s="254"/>
      <c r="BJ134" s="254"/>
      <c r="BK134" s="254"/>
      <c r="BL134" s="254"/>
      <c r="BM134" s="254"/>
      <c r="BN134" s="254"/>
      <c r="BO134" s="254"/>
      <c r="BP134" s="254"/>
      <c r="BQ134" s="254"/>
      <c r="BR134" s="254"/>
      <c r="BS134" s="254"/>
      <c r="BT134" s="254"/>
      <c r="BU134" s="254"/>
      <c r="BV134" s="254"/>
      <c r="BW134" s="254"/>
      <c r="BX134" s="254"/>
      <c r="BY134" s="254"/>
      <c r="BZ134" s="254"/>
      <c r="CA134" s="254"/>
      <c r="CB134" s="254"/>
      <c r="CC134" s="254"/>
      <c r="CD134" s="254"/>
      <c r="CE134" s="254"/>
      <c r="CF134" s="254"/>
      <c r="CG134" s="254"/>
      <c r="CH134" s="254"/>
      <c r="CI134" s="254"/>
      <c r="CJ134" s="254"/>
      <c r="CK134" s="254"/>
      <c r="CL134" s="254"/>
      <c r="CM134" s="254"/>
      <c r="CN134" s="254"/>
      <c r="CO134" s="254"/>
      <c r="CP134" s="254"/>
      <c r="CQ134" s="254"/>
      <c r="CR134" s="254"/>
      <c r="CS134" s="254"/>
      <c r="CT134" s="254"/>
      <c r="CU134" s="254"/>
      <c r="CV134" s="254"/>
      <c r="CW134" s="254"/>
      <c r="CX134" s="254"/>
      <c r="CY134" s="254"/>
      <c r="CZ134" s="254"/>
      <c r="DA134" s="254"/>
      <c r="DB134" s="254"/>
      <c r="DH134" s="7"/>
      <c r="DI134" s="7"/>
      <c r="DJ134" s="7"/>
      <c r="DK134" s="7"/>
      <c r="DL134" s="7"/>
      <c r="DM134" s="7"/>
      <c r="DN134" s="7"/>
      <c r="DO134" s="7"/>
      <c r="DP134" s="7"/>
      <c r="DQ134" s="7"/>
      <c r="DR134" s="7"/>
      <c r="DS134" s="7"/>
      <c r="DT134" s="7"/>
      <c r="DU134" s="7"/>
    </row>
    <row r="135" spans="1:125" x14ac:dyDescent="0.25">
      <c r="A135" s="269" t="s">
        <v>214</v>
      </c>
      <c r="B135" s="249">
        <v>677717</v>
      </c>
      <c r="C135" s="250">
        <v>25.643052347996701</v>
      </c>
      <c r="D135" s="251">
        <v>113724.40822739342</v>
      </c>
      <c r="E135" s="251">
        <v>113.81</v>
      </c>
      <c r="F135" s="252"/>
      <c r="G135" s="262">
        <v>20.180644183894</v>
      </c>
      <c r="H135" s="262">
        <v>21.204711602429001</v>
      </c>
      <c r="I135" s="262">
        <v>22.60925875529</v>
      </c>
      <c r="J135" s="262">
        <v>23.370875825007001</v>
      </c>
      <c r="K135" s="262">
        <v>26.294467073391999</v>
      </c>
      <c r="L135" s="262">
        <v>26.459578269863002</v>
      </c>
      <c r="M135" s="262">
        <v>25.651505347708</v>
      </c>
      <c r="N135" s="262">
        <v>23.891284714800001</v>
      </c>
      <c r="O135" s="263">
        <v>23.113840915324001</v>
      </c>
      <c r="P135" s="263">
        <v>21.378852607723001</v>
      </c>
      <c r="Q135" s="254">
        <v>22.078506283749999</v>
      </c>
      <c r="R135" s="254">
        <v>21.329534170887001</v>
      </c>
      <c r="S135" s="255">
        <v>20.413442663331001</v>
      </c>
      <c r="T135" s="255">
        <v>18.952020994198001</v>
      </c>
      <c r="U135" s="256">
        <v>17.651743492261001</v>
      </c>
      <c r="V135" s="256">
        <v>16.426260883194001</v>
      </c>
      <c r="W135" s="254">
        <v>15.703968097515</v>
      </c>
      <c r="X135" s="254">
        <v>15.748250737306</v>
      </c>
      <c r="Y135" s="254">
        <v>16.168833096895</v>
      </c>
      <c r="Z135" s="254">
        <v>16.234188973224001</v>
      </c>
      <c r="AA135" s="257">
        <v>13.234468913213</v>
      </c>
      <c r="AB135" s="258">
        <v>13.71625905468</v>
      </c>
      <c r="AC135" s="258">
        <v>11.737782999168999</v>
      </c>
      <c r="AD135" s="259">
        <v>11.071066872076001</v>
      </c>
      <c r="AE135" s="260">
        <v>11.273448364915</v>
      </c>
      <c r="AF135" s="254"/>
      <c r="AG135" s="254"/>
      <c r="AH135" s="254"/>
      <c r="AI135" s="254"/>
      <c r="AJ135" s="254"/>
      <c r="AK135" s="254"/>
      <c r="AL135" s="254"/>
      <c r="AM135" s="254"/>
      <c r="AN135" s="254"/>
      <c r="AO135" s="254"/>
      <c r="AP135" s="254"/>
      <c r="AQ135" s="254"/>
      <c r="AR135" s="254"/>
      <c r="AS135" s="254"/>
      <c r="AT135" s="254"/>
      <c r="AU135" s="254"/>
      <c r="AV135" s="254"/>
      <c r="AW135" s="254"/>
      <c r="AX135" s="254"/>
      <c r="AY135" s="254"/>
      <c r="AZ135" s="254"/>
      <c r="BA135" s="254"/>
      <c r="BB135" s="254"/>
      <c r="BC135" s="254"/>
      <c r="BD135" s="254"/>
      <c r="BE135" s="254"/>
      <c r="BF135" s="254"/>
      <c r="BG135" s="254"/>
      <c r="BH135" s="254"/>
      <c r="BI135" s="254"/>
      <c r="BJ135" s="254"/>
      <c r="BK135" s="254"/>
      <c r="BL135" s="254"/>
      <c r="BM135" s="254"/>
      <c r="BN135" s="254"/>
      <c r="BO135" s="254"/>
      <c r="BP135" s="254"/>
      <c r="BQ135" s="254"/>
      <c r="BR135" s="254"/>
      <c r="BS135" s="254"/>
      <c r="BT135" s="254"/>
      <c r="BU135" s="254"/>
      <c r="BV135" s="254"/>
      <c r="BW135" s="254"/>
      <c r="BX135" s="254"/>
      <c r="BY135" s="254"/>
      <c r="BZ135" s="254"/>
      <c r="CA135" s="254"/>
      <c r="CB135" s="254"/>
      <c r="CC135" s="254"/>
      <c r="CD135" s="254"/>
      <c r="CE135" s="254"/>
      <c r="CF135" s="254"/>
      <c r="CG135" s="254"/>
      <c r="CH135" s="254"/>
      <c r="CI135" s="254"/>
      <c r="CJ135" s="254"/>
      <c r="CK135" s="254"/>
      <c r="CL135" s="254"/>
      <c r="CM135" s="254"/>
      <c r="CN135" s="254"/>
      <c r="CO135" s="254"/>
      <c r="CP135" s="254"/>
      <c r="CQ135" s="254"/>
      <c r="CR135" s="254"/>
      <c r="CS135" s="254"/>
      <c r="CT135" s="254"/>
      <c r="CU135" s="254"/>
      <c r="CV135" s="254"/>
      <c r="CW135" s="254"/>
      <c r="CX135" s="254"/>
      <c r="CY135" s="254"/>
      <c r="CZ135" s="254"/>
      <c r="DA135" s="254"/>
      <c r="DB135" s="254"/>
      <c r="DH135" s="7"/>
      <c r="DI135" s="7"/>
      <c r="DJ135" s="7"/>
      <c r="DK135" s="7"/>
      <c r="DL135" s="7"/>
      <c r="DM135" s="7"/>
      <c r="DN135" s="7"/>
      <c r="DO135" s="7"/>
      <c r="DP135" s="7"/>
      <c r="DQ135" s="7"/>
      <c r="DR135" s="7"/>
      <c r="DS135" s="7"/>
      <c r="DT135" s="7"/>
      <c r="DU135" s="7"/>
    </row>
    <row r="136" spans="1:125" x14ac:dyDescent="0.25">
      <c r="A136" s="269" t="s">
        <v>142</v>
      </c>
      <c r="B136" s="249">
        <v>687000</v>
      </c>
      <c r="C136" s="250">
        <v>3.3653269211337298</v>
      </c>
      <c r="D136" s="142">
        <v>89397.813507786195</v>
      </c>
      <c r="E136" s="251"/>
      <c r="F136" s="252"/>
      <c r="G136" s="253">
        <v>3.4096254029866002</v>
      </c>
      <c r="H136" s="253">
        <v>3.5602949151810002</v>
      </c>
      <c r="I136" s="253">
        <v>3.8121442251345998</v>
      </c>
      <c r="J136" s="253">
        <v>3.816526285383</v>
      </c>
      <c r="K136" s="253">
        <v>4.3159835111055997</v>
      </c>
      <c r="L136" s="253">
        <v>4.2428848260174004</v>
      </c>
      <c r="M136" s="253">
        <v>4.1236735083495004</v>
      </c>
      <c r="N136" s="253">
        <v>3.8260591498381</v>
      </c>
      <c r="O136" s="254">
        <v>3.1057454540794001</v>
      </c>
      <c r="P136" s="254">
        <v>3.2241072213231998</v>
      </c>
      <c r="Q136" s="254">
        <v>3.2035224012591001</v>
      </c>
      <c r="R136" s="254">
        <v>3.0738442339085998</v>
      </c>
      <c r="S136" s="255">
        <v>3.0984451341904999</v>
      </c>
      <c r="T136" s="255">
        <v>3.1522682198893999</v>
      </c>
      <c r="U136" s="256">
        <v>3.5482172457571002</v>
      </c>
      <c r="V136" s="256">
        <v>4.5911086077937</v>
      </c>
      <c r="W136" s="254">
        <v>4.2895708341230998</v>
      </c>
      <c r="X136" s="254">
        <v>4.6363746034290996</v>
      </c>
      <c r="Y136" s="254">
        <v>3.3610248936488998</v>
      </c>
      <c r="Z136" s="254">
        <v>3.4999425415069001</v>
      </c>
      <c r="AA136" s="257">
        <v>3.4253898390241999</v>
      </c>
      <c r="AB136" s="258">
        <v>3.0926341484573001</v>
      </c>
      <c r="AC136" s="258">
        <v>2.4978375073675001</v>
      </c>
      <c r="AD136" s="259">
        <v>2.4640328741310999</v>
      </c>
      <c r="AE136" s="260">
        <v>2.5070598539811</v>
      </c>
      <c r="AF136" s="254"/>
      <c r="AG136" s="254"/>
      <c r="AH136" s="254"/>
      <c r="AI136" s="254"/>
      <c r="AJ136" s="254"/>
      <c r="AK136" s="254"/>
      <c r="AL136" s="254"/>
      <c r="AM136" s="254"/>
      <c r="AN136" s="254"/>
      <c r="AO136" s="254"/>
      <c r="AP136" s="254"/>
      <c r="AQ136" s="254"/>
      <c r="AR136" s="254"/>
      <c r="AS136" s="254"/>
      <c r="AT136" s="254"/>
      <c r="AU136" s="254"/>
      <c r="AV136" s="254"/>
      <c r="AW136" s="254"/>
      <c r="AX136" s="254"/>
      <c r="AY136" s="254"/>
      <c r="AZ136" s="254"/>
      <c r="BA136" s="254"/>
      <c r="BB136" s="254"/>
      <c r="BC136" s="254"/>
      <c r="BD136" s="254"/>
      <c r="BE136" s="254"/>
      <c r="BF136" s="254"/>
      <c r="BG136" s="254"/>
      <c r="BH136" s="254"/>
      <c r="BI136" s="254"/>
      <c r="BJ136" s="254"/>
      <c r="BK136" s="254"/>
      <c r="BL136" s="254"/>
      <c r="BM136" s="254"/>
      <c r="BN136" s="254"/>
      <c r="BO136" s="254"/>
      <c r="BP136" s="254"/>
      <c r="BQ136" s="254"/>
      <c r="BR136" s="254"/>
      <c r="BS136" s="254"/>
      <c r="BT136" s="254"/>
      <c r="BU136" s="254"/>
      <c r="BV136" s="254"/>
      <c r="BW136" s="254"/>
      <c r="BX136" s="254"/>
      <c r="BY136" s="254"/>
      <c r="BZ136" s="254"/>
      <c r="CA136" s="254"/>
      <c r="CB136" s="254"/>
      <c r="CC136" s="254"/>
      <c r="CD136" s="254"/>
      <c r="CE136" s="254"/>
      <c r="CF136" s="254"/>
      <c r="CG136" s="254"/>
      <c r="CH136" s="254"/>
      <c r="CI136" s="254"/>
      <c r="CJ136" s="254"/>
      <c r="CK136" s="254"/>
      <c r="CL136" s="254"/>
      <c r="CM136" s="254"/>
      <c r="CN136" s="254"/>
      <c r="CO136" s="254"/>
      <c r="CP136" s="254"/>
      <c r="CQ136" s="254"/>
      <c r="CR136" s="254"/>
      <c r="CS136" s="254"/>
      <c r="CT136" s="254"/>
      <c r="CU136" s="254"/>
      <c r="CV136" s="254"/>
      <c r="CW136" s="254"/>
      <c r="CX136" s="254"/>
      <c r="CY136" s="254"/>
      <c r="CZ136" s="254"/>
      <c r="DA136" s="254"/>
      <c r="DB136" s="254"/>
      <c r="DH136" s="7"/>
      <c r="DI136" s="7"/>
      <c r="DJ136" s="7"/>
      <c r="DK136" s="7"/>
      <c r="DL136" s="7"/>
      <c r="DM136" s="7"/>
      <c r="DN136" s="7"/>
      <c r="DO136" s="7"/>
      <c r="DP136" s="7"/>
      <c r="DQ136" s="7"/>
      <c r="DR136" s="7"/>
      <c r="DS136" s="7"/>
      <c r="DT136" s="7"/>
      <c r="DU136" s="7"/>
    </row>
    <row r="137" spans="1:125" x14ac:dyDescent="0.25">
      <c r="A137" s="269" t="s">
        <v>58</v>
      </c>
      <c r="B137" s="249">
        <v>31964956</v>
      </c>
      <c r="C137" s="250">
        <v>9.4673657794460492E-2</v>
      </c>
      <c r="D137" s="251">
        <v>1562.7244917347048</v>
      </c>
      <c r="E137" s="251"/>
      <c r="F137" s="252"/>
      <c r="G137" s="253">
        <v>0.10745414569507999</v>
      </c>
      <c r="H137" s="253">
        <v>0.10518526082210999</v>
      </c>
      <c r="I137" s="253">
        <v>6.9564822941516002E-2</v>
      </c>
      <c r="J137" s="253">
        <v>8.9679566484341999E-2</v>
      </c>
      <c r="K137" s="253">
        <v>9.4138157378715004E-2</v>
      </c>
      <c r="L137" s="253">
        <v>9.7517153026389997E-2</v>
      </c>
      <c r="M137" s="253">
        <v>9.0806012197908001E-2</v>
      </c>
      <c r="N137" s="253">
        <v>9.2796506088661995E-2</v>
      </c>
      <c r="O137" s="254">
        <v>9.3515869854788006E-2</v>
      </c>
      <c r="P137" s="254">
        <v>8.6339034689871003E-2</v>
      </c>
      <c r="Q137" s="254">
        <v>9.3059888192354001E-2</v>
      </c>
      <c r="R137" s="254">
        <v>0.10552052787102</v>
      </c>
      <c r="S137" s="255">
        <v>0.12756676241140999</v>
      </c>
      <c r="T137" s="255">
        <v>0.13281611780069999</v>
      </c>
      <c r="U137" s="256">
        <v>0.13284120832522001</v>
      </c>
      <c r="V137" s="256">
        <v>0.14105454513057999</v>
      </c>
      <c r="W137" s="254">
        <v>0.13060226805555999</v>
      </c>
      <c r="X137" s="254">
        <v>0.13893828264640001</v>
      </c>
      <c r="Y137" s="254">
        <v>0.12471240169847</v>
      </c>
      <c r="Z137" s="254">
        <v>0.14872537792179</v>
      </c>
      <c r="AA137" s="257">
        <v>0.11296645107748</v>
      </c>
      <c r="AB137" s="258">
        <v>0.14433961976665</v>
      </c>
      <c r="AC137" s="258">
        <v>0.15026005751922</v>
      </c>
      <c r="AD137" s="259">
        <v>0.15345714304307001</v>
      </c>
      <c r="AE137" s="260">
        <v>0.15246648577196001</v>
      </c>
      <c r="AF137" s="254"/>
      <c r="AG137" s="254"/>
      <c r="AH137" s="254"/>
      <c r="AI137" s="254"/>
      <c r="AJ137" s="254"/>
      <c r="AK137" s="254"/>
      <c r="AL137" s="254"/>
      <c r="AM137" s="254"/>
      <c r="AN137" s="254"/>
      <c r="AO137" s="254"/>
      <c r="AP137" s="254"/>
      <c r="AQ137" s="254"/>
      <c r="AR137" s="254"/>
      <c r="AS137" s="254"/>
      <c r="AT137" s="254"/>
      <c r="AU137" s="254"/>
      <c r="AV137" s="254"/>
      <c r="AW137" s="254"/>
      <c r="AX137" s="254"/>
      <c r="AY137" s="254"/>
      <c r="AZ137" s="254"/>
      <c r="BA137" s="254"/>
      <c r="BB137" s="254"/>
      <c r="BC137" s="254"/>
      <c r="BD137" s="254"/>
      <c r="BE137" s="254"/>
      <c r="BF137" s="254"/>
      <c r="BG137" s="254"/>
      <c r="BH137" s="254"/>
      <c r="BI137" s="254"/>
      <c r="BJ137" s="254"/>
      <c r="BK137" s="254"/>
      <c r="BL137" s="254"/>
      <c r="BM137" s="254"/>
      <c r="BN137" s="254"/>
      <c r="BO137" s="254"/>
      <c r="BP137" s="254"/>
      <c r="BQ137" s="254"/>
      <c r="BR137" s="254"/>
      <c r="BS137" s="254"/>
      <c r="BT137" s="254"/>
      <c r="BU137" s="254"/>
      <c r="BV137" s="254"/>
      <c r="BW137" s="254"/>
      <c r="BX137" s="254"/>
      <c r="BY137" s="254"/>
      <c r="BZ137" s="254"/>
      <c r="CA137" s="254"/>
      <c r="CB137" s="254"/>
      <c r="CC137" s="254"/>
      <c r="CD137" s="254"/>
      <c r="CE137" s="254"/>
      <c r="CF137" s="254"/>
      <c r="CG137" s="254"/>
      <c r="CH137" s="254"/>
      <c r="CI137" s="254"/>
      <c r="CJ137" s="254"/>
      <c r="CK137" s="254"/>
      <c r="CL137" s="254"/>
      <c r="CM137" s="254"/>
      <c r="CN137" s="254"/>
      <c r="CO137" s="254"/>
      <c r="CP137" s="254"/>
      <c r="CQ137" s="254"/>
      <c r="CR137" s="254"/>
      <c r="CS137" s="254"/>
      <c r="CT137" s="254"/>
      <c r="CU137" s="254"/>
      <c r="CV137" s="254"/>
      <c r="CW137" s="254"/>
      <c r="CX137" s="254"/>
      <c r="CY137" s="254"/>
      <c r="CZ137" s="254"/>
      <c r="DA137" s="254"/>
      <c r="DB137" s="254"/>
      <c r="DH137" s="7"/>
      <c r="DI137" s="7"/>
      <c r="DJ137" s="7"/>
      <c r="DK137" s="7"/>
      <c r="DL137" s="7"/>
      <c r="DM137" s="7"/>
      <c r="DN137" s="7"/>
      <c r="DO137" s="7"/>
      <c r="DP137" s="7"/>
      <c r="DQ137" s="7"/>
      <c r="DR137" s="7"/>
      <c r="DS137" s="7"/>
      <c r="DT137" s="7"/>
      <c r="DU137" s="7"/>
    </row>
    <row r="138" spans="1:125" x14ac:dyDescent="0.25">
      <c r="A138" s="269" t="s">
        <v>64</v>
      </c>
      <c r="B138" s="249">
        <v>21655286</v>
      </c>
      <c r="C138" s="250">
        <v>0.21246025944228203</v>
      </c>
      <c r="D138" s="251">
        <v>1503.7133222793318</v>
      </c>
      <c r="E138" s="251"/>
      <c r="F138" s="252"/>
      <c r="G138" s="253">
        <v>0.27235460611974999</v>
      </c>
      <c r="H138" s="253">
        <v>0.27074239611324002</v>
      </c>
      <c r="I138" s="253">
        <v>0.26058147810740001</v>
      </c>
      <c r="J138" s="253">
        <v>0.25594059098291</v>
      </c>
      <c r="K138" s="253">
        <v>0.24824978301962999</v>
      </c>
      <c r="L138" s="253">
        <v>0.27364767756924002</v>
      </c>
      <c r="M138" s="253">
        <v>0.28196477741860998</v>
      </c>
      <c r="N138" s="253">
        <v>0.29473388333551997</v>
      </c>
      <c r="O138" s="254">
        <v>0.30016817589605999</v>
      </c>
      <c r="P138" s="254">
        <v>0.28256907857606001</v>
      </c>
      <c r="Q138" s="254">
        <v>0.29571049112107001</v>
      </c>
      <c r="R138" s="254">
        <v>0.36726172955427999</v>
      </c>
      <c r="S138" s="255">
        <v>0.35303964034843999</v>
      </c>
      <c r="T138" s="255">
        <v>0.3030139890993</v>
      </c>
      <c r="U138" s="256">
        <v>0.29127777532074001</v>
      </c>
      <c r="V138" s="256">
        <v>0.27933696644567002</v>
      </c>
      <c r="W138" s="254">
        <v>0.27116958622522003</v>
      </c>
      <c r="X138" s="254">
        <v>0.29040805972658001</v>
      </c>
      <c r="Y138" s="254">
        <v>0.28480462574970999</v>
      </c>
      <c r="Z138" s="254">
        <v>0.28436783548243999</v>
      </c>
      <c r="AA138" s="257">
        <v>0.25667246251567</v>
      </c>
      <c r="AB138" s="258">
        <v>0.29334735633553999</v>
      </c>
      <c r="AC138" s="258">
        <v>0.26122775168473999</v>
      </c>
      <c r="AD138" s="259">
        <v>0.21342525687314001</v>
      </c>
      <c r="AE138" s="260">
        <v>0.21166944016440001</v>
      </c>
      <c r="AF138" s="254"/>
      <c r="AG138" s="254"/>
      <c r="AH138" s="254"/>
      <c r="AI138" s="254"/>
      <c r="AJ138" s="254"/>
      <c r="AK138" s="254"/>
      <c r="AL138" s="254"/>
      <c r="AM138" s="254"/>
      <c r="AN138" s="254"/>
      <c r="AO138" s="254"/>
      <c r="AP138" s="254"/>
      <c r="AQ138" s="254"/>
      <c r="AR138" s="254"/>
      <c r="AS138" s="254"/>
      <c r="AT138" s="254"/>
      <c r="AU138" s="254"/>
      <c r="AV138" s="254"/>
      <c r="AW138" s="254"/>
      <c r="AX138" s="254"/>
      <c r="AY138" s="254"/>
      <c r="AZ138" s="254"/>
      <c r="BA138" s="254"/>
      <c r="BB138" s="254"/>
      <c r="BC138" s="254"/>
      <c r="BD138" s="254"/>
      <c r="BE138" s="254"/>
      <c r="BF138" s="254"/>
      <c r="BG138" s="254"/>
      <c r="BH138" s="254"/>
      <c r="BI138" s="254"/>
      <c r="BJ138" s="254"/>
      <c r="BK138" s="254"/>
      <c r="BL138" s="254"/>
      <c r="BM138" s="254"/>
      <c r="BN138" s="254"/>
      <c r="BO138" s="254"/>
      <c r="BP138" s="254"/>
      <c r="BQ138" s="254"/>
      <c r="BR138" s="254"/>
      <c r="BS138" s="254"/>
      <c r="BT138" s="254"/>
      <c r="BU138" s="254"/>
      <c r="BV138" s="254"/>
      <c r="BW138" s="254"/>
      <c r="BX138" s="254"/>
      <c r="BY138" s="254"/>
      <c r="BZ138" s="254"/>
      <c r="CA138" s="254"/>
      <c r="CB138" s="254"/>
      <c r="CC138" s="254"/>
      <c r="CD138" s="254"/>
      <c r="CE138" s="254"/>
      <c r="CF138" s="254"/>
      <c r="CG138" s="254"/>
      <c r="CH138" s="254"/>
      <c r="CI138" s="254"/>
      <c r="CJ138" s="254"/>
      <c r="CK138" s="254"/>
      <c r="CL138" s="254"/>
      <c r="CM138" s="254"/>
      <c r="CN138" s="254"/>
      <c r="CO138" s="254"/>
      <c r="CP138" s="254"/>
      <c r="CQ138" s="254"/>
      <c r="CR138" s="254"/>
      <c r="CS138" s="254"/>
      <c r="CT138" s="254"/>
      <c r="CU138" s="254"/>
      <c r="CV138" s="254"/>
      <c r="CW138" s="254"/>
      <c r="CX138" s="254"/>
      <c r="CY138" s="254"/>
      <c r="CZ138" s="254"/>
      <c r="DA138" s="254"/>
      <c r="DB138" s="254"/>
      <c r="DH138" s="7"/>
      <c r="DI138" s="7"/>
      <c r="DJ138" s="7"/>
      <c r="DK138" s="7"/>
      <c r="DL138" s="7"/>
      <c r="DM138" s="7"/>
      <c r="DN138" s="7"/>
      <c r="DO138" s="7"/>
      <c r="DP138" s="7"/>
      <c r="DQ138" s="7"/>
      <c r="DR138" s="7"/>
      <c r="DS138" s="7"/>
      <c r="DT138" s="7"/>
      <c r="DU138" s="7"/>
    </row>
    <row r="139" spans="1:125" x14ac:dyDescent="0.25">
      <c r="A139" s="269" t="s">
        <v>150</v>
      </c>
      <c r="B139" s="249">
        <v>35557673</v>
      </c>
      <c r="C139" s="250">
        <v>4.5159303141123699</v>
      </c>
      <c r="D139" s="251">
        <v>26804.782358304339</v>
      </c>
      <c r="E139" s="251"/>
      <c r="F139" s="252"/>
      <c r="G139" s="253">
        <v>5.6397591165667</v>
      </c>
      <c r="H139" s="253">
        <v>5.8402542005263003</v>
      </c>
      <c r="I139" s="253">
        <v>6.0561074027944999</v>
      </c>
      <c r="J139" s="253">
        <v>6.3408330973410001</v>
      </c>
      <c r="K139" s="253">
        <v>6.7367180338821004</v>
      </c>
      <c r="L139" s="253">
        <v>7.0585107013841997</v>
      </c>
      <c r="M139" s="253">
        <v>7.1806106864131003</v>
      </c>
      <c r="N139" s="253">
        <v>7.6948112086357998</v>
      </c>
      <c r="O139" s="254">
        <v>7.9719364364486003</v>
      </c>
      <c r="P139" s="254">
        <v>7.1693315620296003</v>
      </c>
      <c r="Q139" s="254">
        <v>7.6657342845098997</v>
      </c>
      <c r="R139" s="254">
        <v>7.6225575224802</v>
      </c>
      <c r="S139" s="255">
        <v>7.5349046590031001</v>
      </c>
      <c r="T139" s="255">
        <v>7.9832306041583001</v>
      </c>
      <c r="U139" s="256">
        <v>8.3164525598322001</v>
      </c>
      <c r="V139" s="256">
        <v>8.2302462863117007</v>
      </c>
      <c r="W139" s="254">
        <v>7.9354124649794002</v>
      </c>
      <c r="X139" s="254">
        <v>7.5205590190478997</v>
      </c>
      <c r="Y139" s="254">
        <v>7.9358703188937003</v>
      </c>
      <c r="Z139" s="254">
        <v>7.8622528220148</v>
      </c>
      <c r="AA139" s="257">
        <v>7.6995805194651004</v>
      </c>
      <c r="AB139" s="258">
        <v>7.7477708968065997</v>
      </c>
      <c r="AC139" s="258">
        <v>8.2164435073172992</v>
      </c>
      <c r="AD139" s="259">
        <v>8.2733768032115993</v>
      </c>
      <c r="AE139" s="260">
        <v>8.5672085826177007</v>
      </c>
      <c r="AF139" s="254"/>
      <c r="AG139" s="254"/>
      <c r="AH139" s="254"/>
      <c r="AI139" s="254"/>
      <c r="AJ139" s="254"/>
      <c r="AK139" s="254"/>
      <c r="AL139" s="254"/>
      <c r="AM139" s="254"/>
      <c r="AN139" s="254"/>
      <c r="AO139" s="254"/>
      <c r="AP139" s="254"/>
      <c r="AQ139" s="254"/>
      <c r="AR139" s="254"/>
      <c r="AS139" s="254"/>
      <c r="AT139" s="254"/>
      <c r="AU139" s="254"/>
      <c r="AV139" s="254"/>
      <c r="AW139" s="254"/>
      <c r="AX139" s="254"/>
      <c r="AY139" s="254"/>
      <c r="AZ139" s="254"/>
      <c r="BA139" s="254"/>
      <c r="BB139" s="254"/>
      <c r="BC139" s="254"/>
      <c r="BD139" s="254"/>
      <c r="BE139" s="254"/>
      <c r="BF139" s="254"/>
      <c r="BG139" s="254"/>
      <c r="BH139" s="254"/>
      <c r="BI139" s="254"/>
      <c r="BJ139" s="254"/>
      <c r="BK139" s="254"/>
      <c r="BL139" s="254"/>
      <c r="BM139" s="254"/>
      <c r="BN139" s="254"/>
      <c r="BO139" s="254"/>
      <c r="BP139" s="254"/>
      <c r="BQ139" s="254"/>
      <c r="BR139" s="254"/>
      <c r="BS139" s="254"/>
      <c r="BT139" s="254"/>
      <c r="BU139" s="254"/>
      <c r="BV139" s="254"/>
      <c r="BW139" s="254"/>
      <c r="BX139" s="254"/>
      <c r="BY139" s="254"/>
      <c r="BZ139" s="254"/>
      <c r="CA139" s="254"/>
      <c r="CB139" s="254"/>
      <c r="CC139" s="254"/>
      <c r="CD139" s="254"/>
      <c r="CE139" s="254"/>
      <c r="CF139" s="254"/>
      <c r="CG139" s="254"/>
      <c r="CH139" s="254"/>
      <c r="CI139" s="254"/>
      <c r="CJ139" s="254"/>
      <c r="CK139" s="254"/>
      <c r="CL139" s="254"/>
      <c r="CM139" s="254"/>
      <c r="CN139" s="254"/>
      <c r="CO139" s="254"/>
      <c r="CP139" s="254"/>
      <c r="CQ139" s="254"/>
      <c r="CR139" s="254"/>
      <c r="CS139" s="254"/>
      <c r="CT139" s="254"/>
      <c r="CU139" s="254"/>
      <c r="CV139" s="254"/>
      <c r="CW139" s="254"/>
      <c r="CX139" s="254"/>
      <c r="CY139" s="254"/>
      <c r="CZ139" s="254"/>
      <c r="DA139" s="254"/>
      <c r="DB139" s="254"/>
      <c r="DH139" s="7"/>
      <c r="DI139" s="7"/>
      <c r="DJ139" s="7"/>
      <c r="DK139" s="7"/>
      <c r="DL139" s="7"/>
      <c r="DM139" s="7"/>
      <c r="DN139" s="7"/>
      <c r="DO139" s="7"/>
      <c r="DP139" s="7"/>
      <c r="DQ139" s="7"/>
      <c r="DR139" s="7"/>
      <c r="DS139" s="7"/>
      <c r="DT139" s="7"/>
      <c r="DU139" s="7"/>
    </row>
    <row r="140" spans="1:125" x14ac:dyDescent="0.25">
      <c r="A140" s="269" t="s">
        <v>103</v>
      </c>
      <c r="B140" s="249">
        <v>527799</v>
      </c>
      <c r="C140" s="250">
        <v>0.92291172700615998</v>
      </c>
      <c r="D140" s="251">
        <v>17688.225049735804</v>
      </c>
      <c r="E140" s="251"/>
      <c r="F140" s="252"/>
      <c r="G140" s="253">
        <v>2.2390229990293999</v>
      </c>
      <c r="H140" s="253">
        <v>1.9326461427632</v>
      </c>
      <c r="I140" s="253">
        <v>2.2835671529920001</v>
      </c>
      <c r="J140" s="253">
        <v>1.9109432654861001</v>
      </c>
      <c r="K140" s="253">
        <v>2.3802332950510001</v>
      </c>
      <c r="L140" s="253">
        <v>2.1477761343255999</v>
      </c>
      <c r="M140" s="253">
        <v>2.5552767953781999</v>
      </c>
      <c r="N140" s="253">
        <v>2.6124073705424</v>
      </c>
      <c r="O140" s="254">
        <v>2.7702502206411999</v>
      </c>
      <c r="P140" s="254">
        <v>2.7762779821649</v>
      </c>
      <c r="Q140" s="254">
        <v>2.8908021564693001</v>
      </c>
      <c r="R140" s="254">
        <v>3.0503690278676001</v>
      </c>
      <c r="S140" s="255">
        <v>3.7343196418411999</v>
      </c>
      <c r="T140" s="255">
        <v>4.0798653226152997</v>
      </c>
      <c r="U140" s="256">
        <v>5.3718739631365997</v>
      </c>
      <c r="V140" s="256">
        <v>3.7963227648307001</v>
      </c>
      <c r="W140" s="254">
        <v>4.0539392700842001</v>
      </c>
      <c r="X140" s="254">
        <v>3.6854931569147</v>
      </c>
      <c r="Y140" s="254">
        <v>3.1205726861557999</v>
      </c>
      <c r="Z140" s="254">
        <v>3.3544375349118001</v>
      </c>
      <c r="AA140" s="257">
        <v>2.6323404711717</v>
      </c>
      <c r="AB140" s="258">
        <v>3.6145317943819002</v>
      </c>
      <c r="AC140" s="258">
        <v>3.7912253714883999</v>
      </c>
      <c r="AD140" s="259">
        <v>3.7457098943981002</v>
      </c>
      <c r="AE140" s="260">
        <v>3.8892187140405001</v>
      </c>
      <c r="AF140" s="254"/>
      <c r="AG140" s="254"/>
      <c r="AH140" s="254"/>
      <c r="AI140" s="254"/>
      <c r="AJ140" s="254"/>
      <c r="AK140" s="254"/>
      <c r="AL140" s="254"/>
      <c r="AM140" s="254"/>
      <c r="AN140" s="254"/>
      <c r="AO140" s="254"/>
      <c r="AP140" s="254"/>
      <c r="AQ140" s="254"/>
      <c r="AR140" s="254"/>
      <c r="AS140" s="254"/>
      <c r="AT140" s="254"/>
      <c r="AU140" s="254"/>
      <c r="AV140" s="254"/>
      <c r="AW140" s="254"/>
      <c r="AX140" s="254"/>
      <c r="AY140" s="254"/>
      <c r="AZ140" s="254"/>
      <c r="BA140" s="254"/>
      <c r="BB140" s="254"/>
      <c r="BC140" s="254"/>
      <c r="BD140" s="254"/>
      <c r="BE140" s="254"/>
      <c r="BF140" s="254"/>
      <c r="BG140" s="254"/>
      <c r="BH140" s="254"/>
      <c r="BI140" s="254"/>
      <c r="BJ140" s="254"/>
      <c r="BK140" s="254"/>
      <c r="BL140" s="254"/>
      <c r="BM140" s="254"/>
      <c r="BN140" s="254"/>
      <c r="BO140" s="254"/>
      <c r="BP140" s="254"/>
      <c r="BQ140" s="254"/>
      <c r="BR140" s="254"/>
      <c r="BS140" s="254"/>
      <c r="BT140" s="254"/>
      <c r="BU140" s="254"/>
      <c r="BV140" s="254"/>
      <c r="BW140" s="254"/>
      <c r="BX140" s="254"/>
      <c r="BY140" s="254"/>
      <c r="BZ140" s="254"/>
      <c r="CA140" s="254"/>
      <c r="CB140" s="254"/>
      <c r="CC140" s="254"/>
      <c r="CD140" s="254"/>
      <c r="CE140" s="254"/>
      <c r="CF140" s="254"/>
      <c r="CG140" s="254"/>
      <c r="CH140" s="254"/>
      <c r="CI140" s="254"/>
      <c r="CJ140" s="254"/>
      <c r="CK140" s="254"/>
      <c r="CL140" s="254"/>
      <c r="CM140" s="254"/>
      <c r="CN140" s="254"/>
      <c r="CO140" s="254"/>
      <c r="CP140" s="254"/>
      <c r="CQ140" s="254"/>
      <c r="CR140" s="254"/>
      <c r="CS140" s="254"/>
      <c r="CT140" s="254"/>
      <c r="CU140" s="254"/>
      <c r="CV140" s="254"/>
      <c r="CW140" s="254"/>
      <c r="CX140" s="254"/>
      <c r="CY140" s="254"/>
      <c r="CZ140" s="254"/>
      <c r="DA140" s="254"/>
      <c r="DB140" s="254"/>
      <c r="DH140" s="7"/>
      <c r="DI140" s="7"/>
      <c r="DJ140" s="7"/>
      <c r="DK140" s="7"/>
      <c r="DL140" s="7"/>
      <c r="DM140" s="7"/>
      <c r="DN140" s="7"/>
      <c r="DO140" s="7"/>
      <c r="DP140" s="7"/>
      <c r="DQ140" s="7"/>
      <c r="DR140" s="7"/>
      <c r="DS140" s="7"/>
      <c r="DT140" s="7"/>
      <c r="DU140" s="7"/>
    </row>
    <row r="141" spans="1:125" x14ac:dyDescent="0.25">
      <c r="A141" s="269" t="s">
        <v>52</v>
      </c>
      <c r="B141" s="249">
        <v>24478595</v>
      </c>
      <c r="C141" s="250">
        <v>3.9809466396636198E-2</v>
      </c>
      <c r="D141" s="251">
        <v>2478.5671337370932</v>
      </c>
      <c r="E141" s="251"/>
      <c r="F141" s="252"/>
      <c r="G141" s="253">
        <v>7.2573901507897998E-2</v>
      </c>
      <c r="H141" s="253">
        <v>7.3783536723245002E-2</v>
      </c>
      <c r="I141" s="253">
        <v>7.5013865933734006E-2</v>
      </c>
      <c r="J141" s="253">
        <v>7.4708983606540005E-2</v>
      </c>
      <c r="K141" s="253">
        <v>7.3769738220009998E-2</v>
      </c>
      <c r="L141" s="253">
        <v>7.3818812798214006E-2</v>
      </c>
      <c r="M141" s="253">
        <v>8.5783904110100007E-2</v>
      </c>
      <c r="N141" s="253">
        <v>9.8869245377099998E-2</v>
      </c>
      <c r="O141" s="254">
        <v>0.11044521560371</v>
      </c>
      <c r="P141" s="254">
        <v>0.13742336151875001</v>
      </c>
      <c r="Q141" s="254">
        <v>0.13179842736769001</v>
      </c>
      <c r="R141" s="254">
        <v>0.1393476308064</v>
      </c>
      <c r="S141" s="255">
        <v>0.14188837670422</v>
      </c>
      <c r="T141" s="255">
        <v>0.16636002814740999</v>
      </c>
      <c r="U141" s="256">
        <v>0.17160403833707999</v>
      </c>
      <c r="V141" s="256">
        <v>0.20215567699810999</v>
      </c>
      <c r="W141" s="254">
        <v>0.25448817991516998</v>
      </c>
      <c r="X141" s="254">
        <v>0.27834723618246998</v>
      </c>
      <c r="Y141" s="254">
        <v>0.30259940760566001</v>
      </c>
      <c r="Z141" s="254">
        <v>0.31051608253239998</v>
      </c>
      <c r="AA141" s="257">
        <v>0.33736583890786997</v>
      </c>
      <c r="AB141" s="258">
        <v>0.34945503201375999</v>
      </c>
      <c r="AC141" s="258">
        <v>0.34825857366591001</v>
      </c>
      <c r="AD141" s="259">
        <v>0.32397540037334999</v>
      </c>
      <c r="AE141" s="260">
        <v>0.32500782330700001</v>
      </c>
      <c r="AF141" s="254"/>
      <c r="AG141" s="254"/>
      <c r="AH141" s="254"/>
      <c r="AI141" s="254"/>
      <c r="AJ141" s="254"/>
      <c r="AK141" s="254"/>
      <c r="AL141" s="254"/>
      <c r="AM141" s="254"/>
      <c r="AN141" s="254"/>
      <c r="AO141" s="254"/>
      <c r="AP141" s="254"/>
      <c r="AQ141" s="254"/>
      <c r="AR141" s="254"/>
      <c r="AS141" s="254"/>
      <c r="AT141" s="254"/>
      <c r="AU141" s="254"/>
      <c r="AV141" s="254"/>
      <c r="AW141" s="254"/>
      <c r="AX141" s="254"/>
      <c r="AY141" s="254"/>
      <c r="AZ141" s="254"/>
      <c r="BA141" s="254"/>
      <c r="BB141" s="254"/>
      <c r="BC141" s="254"/>
      <c r="BD141" s="254"/>
      <c r="BE141" s="254"/>
      <c r="BF141" s="254"/>
      <c r="BG141" s="254"/>
      <c r="BH141" s="254"/>
      <c r="BI141" s="254"/>
      <c r="BJ141" s="254"/>
      <c r="BK141" s="254"/>
      <c r="BL141" s="254"/>
      <c r="BM141" s="254"/>
      <c r="BN141" s="254"/>
      <c r="BO141" s="254"/>
      <c r="BP141" s="254"/>
      <c r="BQ141" s="254"/>
      <c r="BR141" s="254"/>
      <c r="BS141" s="254"/>
      <c r="BT141" s="254"/>
      <c r="BU141" s="254"/>
      <c r="BV141" s="254"/>
      <c r="BW141" s="254"/>
      <c r="BX141" s="254"/>
      <c r="BY141" s="254"/>
      <c r="BZ141" s="254"/>
      <c r="CA141" s="254"/>
      <c r="CB141" s="254"/>
      <c r="CC141" s="254"/>
      <c r="CD141" s="254"/>
      <c r="CE141" s="254"/>
      <c r="CF141" s="254"/>
      <c r="CG141" s="254"/>
      <c r="CH141" s="254"/>
      <c r="CI141" s="254"/>
      <c r="CJ141" s="254"/>
      <c r="CK141" s="254"/>
      <c r="CL141" s="254"/>
      <c r="CM141" s="254"/>
      <c r="CN141" s="254"/>
      <c r="CO141" s="254"/>
      <c r="CP141" s="254"/>
      <c r="CQ141" s="254"/>
      <c r="CR141" s="254"/>
      <c r="CS141" s="254"/>
      <c r="CT141" s="254"/>
      <c r="CU141" s="254"/>
      <c r="CV141" s="254"/>
      <c r="CW141" s="254"/>
      <c r="CX141" s="254"/>
      <c r="CY141" s="254"/>
      <c r="CZ141" s="254"/>
      <c r="DA141" s="254"/>
      <c r="DB141" s="254"/>
      <c r="DH141" s="7"/>
      <c r="DI141" s="7"/>
      <c r="DJ141" s="7"/>
      <c r="DK141" s="7"/>
      <c r="DL141" s="7"/>
      <c r="DM141" s="7"/>
      <c r="DN141" s="7"/>
      <c r="DO141" s="7"/>
      <c r="DP141" s="7"/>
      <c r="DQ141" s="7"/>
      <c r="DR141" s="7"/>
      <c r="DS141" s="7"/>
      <c r="DT141" s="7"/>
      <c r="DU141" s="7"/>
    </row>
    <row r="142" spans="1:125" x14ac:dyDescent="0.25">
      <c r="A142" s="269" t="s">
        <v>168</v>
      </c>
      <c r="B142" s="249">
        <v>574346</v>
      </c>
      <c r="C142" s="250">
        <v>6.3466090609690493</v>
      </c>
      <c r="D142" s="142">
        <v>44887.150174523551</v>
      </c>
      <c r="E142" s="267">
        <v>1.92</v>
      </c>
      <c r="F142" s="252"/>
      <c r="G142" s="262">
        <v>5.3822985842927</v>
      </c>
      <c r="H142" s="262">
        <v>6.2504864757850003</v>
      </c>
      <c r="I142" s="262">
        <v>5.7917080102513996</v>
      </c>
      <c r="J142" s="262">
        <v>6.4818173511278996</v>
      </c>
      <c r="K142" s="262">
        <v>6.4365643022886996</v>
      </c>
      <c r="L142" s="262">
        <v>6.4772422629498001</v>
      </c>
      <c r="M142" s="262">
        <v>6.5092263786497</v>
      </c>
      <c r="N142" s="262">
        <v>6.6373145161288001</v>
      </c>
      <c r="O142" s="263">
        <v>6.6305868254345999</v>
      </c>
      <c r="P142" s="263">
        <v>6.0827464672053004</v>
      </c>
      <c r="Q142" s="254">
        <v>6.2356224367584998</v>
      </c>
      <c r="R142" s="254">
        <v>6.1712154975092997</v>
      </c>
      <c r="S142" s="255">
        <v>6.4745277013741998</v>
      </c>
      <c r="T142" s="255">
        <v>5.6296249539984</v>
      </c>
      <c r="U142" s="256">
        <v>5.5675418452213998</v>
      </c>
      <c r="V142" s="256">
        <v>3.9105873389884001</v>
      </c>
      <c r="W142" s="254">
        <v>3.1802593447582002</v>
      </c>
      <c r="X142" s="254">
        <v>3.6166747258116998</v>
      </c>
      <c r="Y142" s="254">
        <v>3.6274455571084001</v>
      </c>
      <c r="Z142" s="254">
        <v>3.8615864707076999</v>
      </c>
      <c r="AA142" s="257">
        <v>3.7305965391638001</v>
      </c>
      <c r="AB142" s="280">
        <v>3.7326717060323</v>
      </c>
      <c r="AC142" s="258">
        <v>4.1200512405950001</v>
      </c>
      <c r="AD142" s="259">
        <v>4.090938192856</v>
      </c>
      <c r="AE142" s="260">
        <v>4.1286111771794003</v>
      </c>
      <c r="AF142" s="254"/>
      <c r="AG142" s="254"/>
      <c r="AH142" s="254"/>
      <c r="AI142" s="254"/>
      <c r="AJ142" s="254"/>
      <c r="AK142" s="254"/>
      <c r="AL142" s="254"/>
      <c r="AM142" s="254"/>
      <c r="AN142" s="254"/>
      <c r="AO142" s="254"/>
      <c r="AP142" s="254"/>
      <c r="AQ142" s="254"/>
      <c r="AR142" s="254"/>
      <c r="AS142" s="254"/>
      <c r="AT142" s="254"/>
      <c r="AU142" s="254"/>
      <c r="AV142" s="254"/>
      <c r="AW142" s="254"/>
      <c r="AX142" s="254"/>
      <c r="AY142" s="254"/>
      <c r="AZ142" s="254"/>
      <c r="BA142" s="254"/>
      <c r="BB142" s="254"/>
      <c r="BC142" s="254"/>
      <c r="BD142" s="254"/>
      <c r="BE142" s="254"/>
      <c r="BF142" s="254"/>
      <c r="BG142" s="254"/>
      <c r="BH142" s="254"/>
      <c r="BI142" s="254"/>
      <c r="BJ142" s="254"/>
      <c r="BK142" s="254"/>
      <c r="BL142" s="254"/>
      <c r="BM142" s="254"/>
      <c r="BN142" s="254"/>
      <c r="BO142" s="254"/>
      <c r="BP142" s="254"/>
      <c r="BQ142" s="254"/>
      <c r="BR142" s="254"/>
      <c r="BS142" s="254"/>
      <c r="BT142" s="254"/>
      <c r="BU142" s="254"/>
      <c r="BV142" s="254"/>
      <c r="BW142" s="254"/>
      <c r="BX142" s="254"/>
      <c r="BY142" s="254"/>
      <c r="BZ142" s="254"/>
      <c r="CA142" s="254"/>
      <c r="CB142" s="254"/>
      <c r="CC142" s="254"/>
      <c r="CD142" s="254"/>
      <c r="CE142" s="254"/>
      <c r="CF142" s="254"/>
      <c r="CG142" s="254"/>
      <c r="CH142" s="254"/>
      <c r="CI142" s="254"/>
      <c r="CJ142" s="254"/>
      <c r="CK142" s="254"/>
      <c r="CL142" s="254"/>
      <c r="CM142" s="254"/>
      <c r="CN142" s="254"/>
      <c r="CO142" s="254"/>
      <c r="CP142" s="254"/>
      <c r="CQ142" s="254"/>
      <c r="CR142" s="254"/>
      <c r="CS142" s="254"/>
      <c r="CT142" s="254"/>
      <c r="CU142" s="254"/>
      <c r="CV142" s="254"/>
      <c r="CW142" s="254"/>
      <c r="CX142" s="254"/>
      <c r="CY142" s="254"/>
      <c r="CZ142" s="254"/>
      <c r="DA142" s="254"/>
      <c r="DB142" s="254"/>
      <c r="DH142" s="7"/>
      <c r="DI142" s="7"/>
      <c r="DJ142" s="7"/>
      <c r="DK142" s="7"/>
      <c r="DL142" s="7"/>
      <c r="DM142" s="7"/>
      <c r="DN142" s="7"/>
      <c r="DO142" s="7"/>
      <c r="DP142" s="7"/>
      <c r="DQ142" s="7"/>
      <c r="DR142" s="7"/>
      <c r="DS142" s="7"/>
      <c r="DT142" s="7"/>
      <c r="DU142" s="7"/>
    </row>
    <row r="143" spans="1:125" x14ac:dyDescent="0.25">
      <c r="A143" s="269" t="s">
        <v>107</v>
      </c>
      <c r="B143" s="249">
        <v>5169395</v>
      </c>
      <c r="C143" s="250">
        <v>0.88683588527101698</v>
      </c>
      <c r="D143" s="251">
        <v>4987.5310114137883</v>
      </c>
      <c r="E143" s="251"/>
      <c r="F143" s="252"/>
      <c r="G143" s="253">
        <v>0.39057105570741002</v>
      </c>
      <c r="H143" s="253">
        <v>0.41941184221484001</v>
      </c>
      <c r="I143" s="253">
        <v>0.45233879972778002</v>
      </c>
      <c r="J143" s="253">
        <v>0.46090870891837998</v>
      </c>
      <c r="K143" s="253">
        <v>0.48858381270800999</v>
      </c>
      <c r="L143" s="253">
        <v>0.49134706055932997</v>
      </c>
      <c r="M143" s="253">
        <v>0.52484842549781996</v>
      </c>
      <c r="N143" s="253">
        <v>0.56776617579623001</v>
      </c>
      <c r="O143" s="254">
        <v>0.61709505476588</v>
      </c>
      <c r="P143" s="254">
        <v>0.59815726943162995</v>
      </c>
      <c r="Q143" s="254">
        <v>0.58371452233298005</v>
      </c>
      <c r="R143" s="254">
        <v>0.60925958388825996</v>
      </c>
      <c r="S143" s="255">
        <v>0.65963052769847996</v>
      </c>
      <c r="T143" s="255">
        <v>0.58671391656884997</v>
      </c>
      <c r="U143" s="256">
        <v>0.66013576771297</v>
      </c>
      <c r="V143" s="256">
        <v>0.65920031739564999</v>
      </c>
      <c r="W143" s="254">
        <v>0.61026002585767003</v>
      </c>
      <c r="X143" s="254">
        <v>0.86173316346943996</v>
      </c>
      <c r="Y143" s="254">
        <v>0.97695738839083002</v>
      </c>
      <c r="Z143" s="254">
        <v>0.96247225532788006</v>
      </c>
      <c r="AA143" s="257">
        <v>0.96897585810870002</v>
      </c>
      <c r="AB143" s="258">
        <v>0.89876433274377998</v>
      </c>
      <c r="AC143" s="258">
        <v>0.99866291863939005</v>
      </c>
      <c r="AD143" s="259">
        <v>0.93554202613762005</v>
      </c>
      <c r="AE143" s="260">
        <v>0.94773683735386005</v>
      </c>
      <c r="AF143" s="254"/>
      <c r="AG143" s="254"/>
      <c r="AH143" s="254"/>
      <c r="AI143" s="254"/>
      <c r="AJ143" s="254"/>
      <c r="AK143" s="254"/>
      <c r="AL143" s="254"/>
      <c r="AM143" s="254"/>
      <c r="AN143" s="254"/>
      <c r="AO143" s="254"/>
      <c r="AP143" s="254"/>
      <c r="AQ143" s="254"/>
      <c r="AR143" s="254"/>
      <c r="AS143" s="254"/>
      <c r="AT143" s="254"/>
      <c r="AU143" s="254"/>
      <c r="AV143" s="254"/>
      <c r="AW143" s="254"/>
      <c r="AX143" s="254"/>
      <c r="AY143" s="254"/>
      <c r="AZ143" s="254"/>
      <c r="BA143" s="254"/>
      <c r="BB143" s="254"/>
      <c r="BC143" s="254"/>
      <c r="BD143" s="254"/>
      <c r="BE143" s="254"/>
      <c r="BF143" s="254"/>
      <c r="BG143" s="254"/>
      <c r="BH143" s="254"/>
      <c r="BI143" s="254"/>
      <c r="BJ143" s="254"/>
      <c r="BK143" s="254"/>
      <c r="BL143" s="254"/>
      <c r="BM143" s="254"/>
      <c r="BN143" s="254"/>
      <c r="BO143" s="254"/>
      <c r="BP143" s="254"/>
      <c r="BQ143" s="254"/>
      <c r="BR143" s="254"/>
      <c r="BS143" s="254"/>
      <c r="BT143" s="254"/>
      <c r="BU143" s="254"/>
      <c r="BV143" s="254"/>
      <c r="BW143" s="254"/>
      <c r="BX143" s="254"/>
      <c r="BY143" s="254"/>
      <c r="BZ143" s="254"/>
      <c r="CA143" s="254"/>
      <c r="CB143" s="254"/>
      <c r="CC143" s="254"/>
      <c r="CD143" s="254"/>
      <c r="CE143" s="254"/>
      <c r="CF143" s="254"/>
      <c r="CG143" s="254"/>
      <c r="CH143" s="254"/>
      <c r="CI143" s="254"/>
      <c r="CJ143" s="254"/>
      <c r="CK143" s="254"/>
      <c r="CL143" s="254"/>
      <c r="CM143" s="254"/>
      <c r="CN143" s="254"/>
      <c r="CO143" s="254"/>
      <c r="CP143" s="254"/>
      <c r="CQ143" s="254"/>
      <c r="CR143" s="254"/>
      <c r="CS143" s="254"/>
      <c r="CT143" s="254"/>
      <c r="CU143" s="254"/>
      <c r="CV143" s="254"/>
      <c r="CW143" s="254"/>
      <c r="CX143" s="254"/>
      <c r="CY143" s="254"/>
      <c r="CZ143" s="254"/>
      <c r="DA143" s="254"/>
      <c r="DB143" s="254"/>
      <c r="DH143" s="7"/>
      <c r="DI143" s="7"/>
      <c r="DJ143" s="7"/>
      <c r="DK143" s="7"/>
      <c r="DL143" s="7"/>
      <c r="DM143" s="7"/>
      <c r="DN143" s="7"/>
      <c r="DO143" s="7"/>
      <c r="DP143" s="7"/>
      <c r="DQ143" s="7"/>
      <c r="DR143" s="7"/>
      <c r="DS143" s="7"/>
      <c r="DT143" s="7"/>
      <c r="DU143" s="7"/>
    </row>
    <row r="144" spans="1:125" x14ac:dyDescent="0.25">
      <c r="A144" s="269" t="s">
        <v>118</v>
      </c>
      <c r="B144" s="249">
        <v>1259509</v>
      </c>
      <c r="C144" s="250">
        <v>1.3937906965174898</v>
      </c>
      <c r="D144" s="251">
        <v>20973.117420529372</v>
      </c>
      <c r="E144" s="251"/>
      <c r="F144" s="252"/>
      <c r="G144" s="253">
        <v>2.0615782378980998</v>
      </c>
      <c r="H144" s="253">
        <v>2.1639699029827999</v>
      </c>
      <c r="I144" s="253">
        <v>2.1943933082945999</v>
      </c>
      <c r="J144" s="253">
        <v>2.2841069915453001</v>
      </c>
      <c r="K144" s="253">
        <v>2.2908569121550002</v>
      </c>
      <c r="L144" s="253">
        <v>2.4380284108453001</v>
      </c>
      <c r="M144" s="253">
        <v>2.7052295224701002</v>
      </c>
      <c r="N144" s="253">
        <v>2.7670276118118</v>
      </c>
      <c r="O144" s="254">
        <v>2.814417341345</v>
      </c>
      <c r="P144" s="254">
        <v>2.7637920429598002</v>
      </c>
      <c r="Q144" s="254">
        <v>2.9453872134685</v>
      </c>
      <c r="R144" s="254">
        <v>2.9228417045911002</v>
      </c>
      <c r="S144" s="255">
        <v>2.9868689623534999</v>
      </c>
      <c r="T144" s="255">
        <v>3.0727904284821999</v>
      </c>
      <c r="U144" s="256">
        <v>3.1740473874630002</v>
      </c>
      <c r="V144" s="256">
        <v>3.1685706541416998</v>
      </c>
      <c r="W144" s="254">
        <v>3.2206389999862002</v>
      </c>
      <c r="X144" s="254">
        <v>3.3254360246872001</v>
      </c>
      <c r="Y144" s="254">
        <v>3.2892628786220999</v>
      </c>
      <c r="Z144" s="254">
        <v>3.3075992006442001</v>
      </c>
      <c r="AA144" s="257">
        <v>2.9392618815791001</v>
      </c>
      <c r="AB144" s="258">
        <v>3.125341500098</v>
      </c>
      <c r="AC144" s="258">
        <v>3.1664372247349002</v>
      </c>
      <c r="AD144" s="259">
        <v>3.3769513333243002</v>
      </c>
      <c r="AE144" s="260">
        <v>3.4364018333791999</v>
      </c>
      <c r="AF144" s="254"/>
      <c r="AG144" s="254"/>
      <c r="AH144" s="254"/>
      <c r="AI144" s="254"/>
      <c r="AJ144" s="254"/>
      <c r="AK144" s="254"/>
      <c r="AL144" s="254"/>
      <c r="AM144" s="254"/>
      <c r="AN144" s="254"/>
      <c r="AO144" s="254"/>
      <c r="AP144" s="254"/>
      <c r="AQ144" s="254"/>
      <c r="AR144" s="254"/>
      <c r="AS144" s="254"/>
      <c r="AT144" s="254"/>
      <c r="AU144" s="254"/>
      <c r="AV144" s="254"/>
      <c r="AW144" s="254"/>
      <c r="AX144" s="254"/>
      <c r="AY144" s="254"/>
      <c r="AZ144" s="254"/>
      <c r="BA144" s="254"/>
      <c r="BB144" s="254"/>
      <c r="BC144" s="254"/>
      <c r="BD144" s="254"/>
      <c r="BE144" s="254"/>
      <c r="BF144" s="254"/>
      <c r="BG144" s="254"/>
      <c r="BH144" s="254"/>
      <c r="BI144" s="254"/>
      <c r="BJ144" s="254"/>
      <c r="BK144" s="254"/>
      <c r="BL144" s="254"/>
      <c r="BM144" s="254"/>
      <c r="BN144" s="254"/>
      <c r="BO144" s="254"/>
      <c r="BP144" s="254"/>
      <c r="BQ144" s="254"/>
      <c r="BR144" s="254"/>
      <c r="BS144" s="254"/>
      <c r="BT144" s="254"/>
      <c r="BU144" s="254"/>
      <c r="BV144" s="254"/>
      <c r="BW144" s="254"/>
      <c r="BX144" s="254"/>
      <c r="BY144" s="254"/>
      <c r="BZ144" s="254"/>
      <c r="CA144" s="254"/>
      <c r="CB144" s="254"/>
      <c r="CC144" s="254"/>
      <c r="CD144" s="254"/>
      <c r="CE144" s="254"/>
      <c r="CF144" s="254"/>
      <c r="CG144" s="254"/>
      <c r="CH144" s="254"/>
      <c r="CI144" s="254"/>
      <c r="CJ144" s="254"/>
      <c r="CK144" s="254"/>
      <c r="CL144" s="254"/>
      <c r="CM144" s="254"/>
      <c r="CN144" s="254"/>
      <c r="CO144" s="254"/>
      <c r="CP144" s="254"/>
      <c r="CQ144" s="254"/>
      <c r="CR144" s="254"/>
      <c r="CS144" s="254"/>
      <c r="CT144" s="254"/>
      <c r="CU144" s="254"/>
      <c r="CV144" s="254"/>
      <c r="CW144" s="254"/>
      <c r="CX144" s="254"/>
      <c r="CY144" s="254"/>
      <c r="CZ144" s="254"/>
      <c r="DA144" s="254"/>
      <c r="DB144" s="254"/>
      <c r="DH144" s="7"/>
      <c r="DI144" s="7"/>
      <c r="DJ144" s="7"/>
      <c r="DK144" s="7"/>
      <c r="DL144" s="7"/>
      <c r="DM144" s="7"/>
      <c r="DN144" s="7"/>
      <c r="DO144" s="7"/>
      <c r="DP144" s="7"/>
      <c r="DQ144" s="7"/>
      <c r="DR144" s="7"/>
      <c r="DS144" s="7"/>
      <c r="DT144" s="7"/>
      <c r="DU144" s="7"/>
    </row>
    <row r="145" spans="1:125" x14ac:dyDescent="0.25">
      <c r="A145" s="269" t="s">
        <v>145</v>
      </c>
      <c r="B145" s="249">
        <v>130861007</v>
      </c>
      <c r="C145" s="250">
        <v>3.6068838011345301</v>
      </c>
      <c r="D145" s="251">
        <v>19489.95915588252</v>
      </c>
      <c r="E145" s="251">
        <v>27.05</v>
      </c>
      <c r="F145" s="252"/>
      <c r="G145" s="253">
        <v>3.900345393452</v>
      </c>
      <c r="H145" s="253">
        <v>3.8303809263009998</v>
      </c>
      <c r="I145" s="253">
        <v>3.8420903043358998</v>
      </c>
      <c r="J145" s="253">
        <v>3.9824865348887002</v>
      </c>
      <c r="K145" s="253">
        <v>4.0231233069016001</v>
      </c>
      <c r="L145" s="253">
        <v>4.1238934335247999</v>
      </c>
      <c r="M145" s="253">
        <v>4.2141889159288999</v>
      </c>
      <c r="N145" s="253">
        <v>4.2104806617210002</v>
      </c>
      <c r="O145" s="254">
        <v>4.1553262401554996</v>
      </c>
      <c r="P145" s="254">
        <v>3.9961522549695001</v>
      </c>
      <c r="Q145" s="254">
        <v>4.0653510462884004</v>
      </c>
      <c r="R145" s="254">
        <v>4.0854392512658002</v>
      </c>
      <c r="S145" s="255">
        <v>4.1896927604723997</v>
      </c>
      <c r="T145" s="255">
        <v>4.0316076695394001</v>
      </c>
      <c r="U145" s="256">
        <v>3.8713929333085</v>
      </c>
      <c r="V145" s="256">
        <v>3.8956495129158002</v>
      </c>
      <c r="W145" s="254">
        <v>3.8926467925769002</v>
      </c>
      <c r="X145" s="254">
        <v>3.8764002246546001</v>
      </c>
      <c r="Y145" s="254">
        <v>3.6567508775936002</v>
      </c>
      <c r="Z145" s="254">
        <v>3.7306759056029</v>
      </c>
      <c r="AA145" s="257">
        <v>3.2795845907843999</v>
      </c>
      <c r="AB145" s="258">
        <v>3.343970840686</v>
      </c>
      <c r="AC145" s="258">
        <v>3.3094021174692001</v>
      </c>
      <c r="AD145" s="259">
        <v>3.4382965059225001</v>
      </c>
      <c r="AE145" s="260">
        <v>3.4061720801324</v>
      </c>
      <c r="AF145" s="254"/>
      <c r="AG145" s="254"/>
      <c r="AH145" s="254"/>
      <c r="AI145" s="254"/>
      <c r="AJ145" s="254"/>
      <c r="AK145" s="254"/>
      <c r="AL145" s="254"/>
      <c r="AM145" s="254"/>
      <c r="AN145" s="254"/>
      <c r="AO145" s="254"/>
      <c r="AP145" s="254"/>
      <c r="AQ145" s="254"/>
      <c r="AR145" s="254"/>
      <c r="AS145" s="254"/>
      <c r="AT145" s="254"/>
      <c r="AU145" s="254"/>
      <c r="AV145" s="254"/>
      <c r="AW145" s="254"/>
      <c r="AX145" s="254"/>
      <c r="AY145" s="254"/>
      <c r="AZ145" s="254"/>
      <c r="BA145" s="254"/>
      <c r="BB145" s="254"/>
      <c r="BC145" s="254"/>
      <c r="BD145" s="254"/>
      <c r="BE145" s="254"/>
      <c r="BF145" s="254"/>
      <c r="BG145" s="254"/>
      <c r="BH145" s="254"/>
      <c r="BI145" s="254"/>
      <c r="BJ145" s="254"/>
      <c r="BK145" s="254"/>
      <c r="BL145" s="254"/>
      <c r="BM145" s="254"/>
      <c r="BN145" s="254"/>
      <c r="BO145" s="254"/>
      <c r="BP145" s="254"/>
      <c r="BQ145" s="254"/>
      <c r="BR145" s="254"/>
      <c r="BS145" s="254"/>
      <c r="BT145" s="254"/>
      <c r="BU145" s="254"/>
      <c r="BV145" s="254"/>
      <c r="BW145" s="254"/>
      <c r="BX145" s="254"/>
      <c r="BY145" s="254"/>
      <c r="BZ145" s="254"/>
      <c r="CA145" s="254"/>
      <c r="CB145" s="254"/>
      <c r="CC145" s="254"/>
      <c r="CD145" s="254"/>
      <c r="CE145" s="254"/>
      <c r="CF145" s="254"/>
      <c r="CG145" s="254"/>
      <c r="CH145" s="254"/>
      <c r="CI145" s="254"/>
      <c r="CJ145" s="254"/>
      <c r="CK145" s="254"/>
      <c r="CL145" s="254"/>
      <c r="CM145" s="254"/>
      <c r="CN145" s="254"/>
      <c r="CO145" s="254"/>
      <c r="CP145" s="254"/>
      <c r="CQ145" s="254"/>
      <c r="CR145" s="254"/>
      <c r="CS145" s="254"/>
      <c r="CT145" s="254"/>
      <c r="CU145" s="254"/>
      <c r="CV145" s="254"/>
      <c r="CW145" s="254"/>
      <c r="CX145" s="254"/>
      <c r="CY145" s="254"/>
      <c r="CZ145" s="254"/>
      <c r="DA145" s="254"/>
      <c r="DB145" s="254"/>
      <c r="DH145" s="7"/>
      <c r="DI145" s="7"/>
      <c r="DJ145" s="7"/>
      <c r="DK145" s="7"/>
      <c r="DL145" s="7"/>
      <c r="DM145" s="7"/>
      <c r="DN145" s="7"/>
      <c r="DO145" s="7"/>
      <c r="DP145" s="7"/>
      <c r="DQ145" s="7"/>
      <c r="DR145" s="7"/>
      <c r="DS145" s="7"/>
      <c r="DT145" s="7"/>
      <c r="DU145" s="7"/>
    </row>
    <row r="146" spans="1:125" x14ac:dyDescent="0.25">
      <c r="A146" s="269" t="s">
        <v>146</v>
      </c>
      <c r="B146" s="249">
        <v>2389275</v>
      </c>
      <c r="C146" s="250">
        <v>3.6377378744285798</v>
      </c>
      <c r="D146" s="251">
        <v>11697.007921349265</v>
      </c>
      <c r="E146" s="251"/>
      <c r="F146" s="252"/>
      <c r="G146" s="253">
        <v>1.6413880837724999</v>
      </c>
      <c r="H146" s="253">
        <v>1.7158546535215999</v>
      </c>
      <c r="I146" s="253">
        <v>1.7500517625562999</v>
      </c>
      <c r="J146" s="253">
        <v>1.886738474061</v>
      </c>
      <c r="K146" s="253">
        <v>1.8941569208111</v>
      </c>
      <c r="L146" s="253">
        <v>2.0037724607045999</v>
      </c>
      <c r="M146" s="253">
        <v>1.9571772507301</v>
      </c>
      <c r="N146" s="253">
        <v>1.9438715160264</v>
      </c>
      <c r="O146" s="254">
        <v>1.9281684560393999</v>
      </c>
      <c r="P146" s="254">
        <v>1.9062278944608</v>
      </c>
      <c r="Q146" s="254">
        <v>2.0822364264359998</v>
      </c>
      <c r="R146" s="254">
        <v>2.0932064694789001</v>
      </c>
      <c r="S146" s="255">
        <v>2.0504283178848999</v>
      </c>
      <c r="T146" s="255">
        <v>1.8404254766640999</v>
      </c>
      <c r="U146" s="256">
        <v>1.9756773811677999</v>
      </c>
      <c r="V146" s="256">
        <v>2.0411411214880002</v>
      </c>
      <c r="W146" s="254">
        <v>2.0749161270947001</v>
      </c>
      <c r="X146" s="254">
        <v>2.0502100694504999</v>
      </c>
      <c r="Y146" s="254">
        <v>2.1930962044706002</v>
      </c>
      <c r="Z146" s="254">
        <v>2.2607028746617002</v>
      </c>
      <c r="AA146" s="257">
        <v>2.2023722308633</v>
      </c>
      <c r="AB146" s="258">
        <v>2.4101536227519</v>
      </c>
      <c r="AC146" s="258">
        <v>2.0767168674595</v>
      </c>
      <c r="AD146" s="259">
        <v>2.0637281202756999</v>
      </c>
      <c r="AE146" s="260">
        <v>2.0722262708171999</v>
      </c>
      <c r="AF146" s="254"/>
      <c r="AG146" s="254"/>
      <c r="AH146" s="254"/>
      <c r="AI146" s="254"/>
      <c r="AJ146" s="254"/>
      <c r="AK146" s="254"/>
      <c r="AL146" s="254"/>
      <c r="AM146" s="254"/>
      <c r="AN146" s="254"/>
      <c r="AO146" s="254"/>
      <c r="AP146" s="254"/>
      <c r="AQ146" s="254"/>
      <c r="AR146" s="254"/>
      <c r="AS146" s="254"/>
      <c r="AT146" s="254"/>
      <c r="AU146" s="254"/>
      <c r="AV146" s="254"/>
      <c r="AW146" s="254"/>
      <c r="AX146" s="254"/>
      <c r="AY146" s="254"/>
      <c r="AZ146" s="254"/>
      <c r="BA146" s="254"/>
      <c r="BB146" s="254"/>
      <c r="BC146" s="254"/>
      <c r="BD146" s="254"/>
      <c r="BE146" s="254"/>
      <c r="BF146" s="254"/>
      <c r="BG146" s="254"/>
      <c r="BH146" s="254"/>
      <c r="BI146" s="254"/>
      <c r="BJ146" s="254"/>
      <c r="BK146" s="254"/>
      <c r="BL146" s="254"/>
      <c r="BM146" s="254"/>
      <c r="BN146" s="254"/>
      <c r="BO146" s="254"/>
      <c r="BP146" s="254"/>
      <c r="BQ146" s="254"/>
      <c r="BR146" s="254"/>
      <c r="BS146" s="254"/>
      <c r="BT146" s="254"/>
      <c r="BU146" s="254"/>
      <c r="BV146" s="254"/>
      <c r="BW146" s="254"/>
      <c r="BX146" s="254"/>
      <c r="BY146" s="254"/>
      <c r="BZ146" s="254"/>
      <c r="CA146" s="254"/>
      <c r="CB146" s="254"/>
      <c r="CC146" s="254"/>
      <c r="CD146" s="254"/>
      <c r="CE146" s="254"/>
      <c r="CF146" s="254"/>
      <c r="CG146" s="254"/>
      <c r="CH146" s="254"/>
      <c r="CI146" s="254"/>
      <c r="CJ146" s="254"/>
      <c r="CK146" s="254"/>
      <c r="CL146" s="254"/>
      <c r="CM146" s="254"/>
      <c r="CN146" s="254"/>
      <c r="CO146" s="254"/>
      <c r="CP146" s="254"/>
      <c r="CQ146" s="254"/>
      <c r="CR146" s="254"/>
      <c r="CS146" s="254"/>
      <c r="CT146" s="254"/>
      <c r="CU146" s="254"/>
      <c r="CV146" s="254"/>
      <c r="CW146" s="254"/>
      <c r="CX146" s="254"/>
      <c r="CY146" s="254"/>
      <c r="CZ146" s="254"/>
      <c r="DA146" s="254"/>
      <c r="DB146" s="254"/>
      <c r="DH146" s="7"/>
      <c r="DI146" s="7"/>
      <c r="DJ146" s="7"/>
      <c r="DK146" s="7"/>
      <c r="DL146" s="7"/>
      <c r="DM146" s="7"/>
      <c r="DN146" s="7"/>
      <c r="DO146" s="7"/>
      <c r="DP146" s="7"/>
      <c r="DQ146" s="7"/>
      <c r="DR146" s="7"/>
      <c r="DS146" s="7"/>
      <c r="DT146" s="7"/>
      <c r="DU146" s="7"/>
    </row>
    <row r="147" spans="1:125" x14ac:dyDescent="0.25">
      <c r="A147" s="269" t="s">
        <v>155</v>
      </c>
      <c r="B147" s="249">
        <v>3524788</v>
      </c>
      <c r="C147" s="250">
        <v>4.7567407179638703</v>
      </c>
      <c r="D147" s="251">
        <v>12184.161942936726</v>
      </c>
      <c r="E147" s="267">
        <v>0.05</v>
      </c>
      <c r="F147" s="252"/>
      <c r="G147" s="253">
        <v>3.7708942815919002</v>
      </c>
      <c r="H147" s="253">
        <v>3.7244384724222002</v>
      </c>
      <c r="I147" s="253">
        <v>3.9522813402210999</v>
      </c>
      <c r="J147" s="253">
        <v>3.7915654015769</v>
      </c>
      <c r="K147" s="253">
        <v>3.8356636917104998</v>
      </c>
      <c r="L147" s="253">
        <v>4.4050374257270004</v>
      </c>
      <c r="M147" s="253">
        <v>4.9715864619298999</v>
      </c>
      <c r="N147" s="253">
        <v>5.0972506933739004</v>
      </c>
      <c r="O147" s="254">
        <v>5.0248655591273002</v>
      </c>
      <c r="P147" s="254">
        <v>5.2200669033761997</v>
      </c>
      <c r="Q147" s="254">
        <v>5.4948743126614996</v>
      </c>
      <c r="R147" s="254">
        <v>5.8793630150974998</v>
      </c>
      <c r="S147" s="255">
        <v>6.2750685760072997</v>
      </c>
      <c r="T147" s="255">
        <v>6.6846963911232002</v>
      </c>
      <c r="U147" s="256">
        <v>6.6795498087844001</v>
      </c>
      <c r="V147" s="256">
        <v>6.055302855761</v>
      </c>
      <c r="W147" s="254">
        <v>6.3145997135484002</v>
      </c>
      <c r="X147" s="254">
        <v>6.8523159230857003</v>
      </c>
      <c r="Y147" s="254">
        <v>7.3537338747114998</v>
      </c>
      <c r="Z147" s="254">
        <v>8.0017614119821996</v>
      </c>
      <c r="AA147" s="257">
        <v>7.0154829877685003</v>
      </c>
      <c r="AB147" s="258">
        <v>7.6556955910118996</v>
      </c>
      <c r="AC147" s="258">
        <v>7.5805991739765002</v>
      </c>
      <c r="AD147" s="258">
        <v>8.1563694911839999</v>
      </c>
      <c r="AE147" s="260">
        <v>8.2143779042045999</v>
      </c>
      <c r="AF147" s="254"/>
      <c r="AG147" s="254"/>
      <c r="AH147" s="254"/>
      <c r="AI147" s="254"/>
      <c r="AJ147" s="254"/>
      <c r="AK147" s="254"/>
      <c r="AL147" s="254"/>
      <c r="AM147" s="254"/>
      <c r="AN147" s="254"/>
      <c r="AO147" s="254"/>
      <c r="AP147" s="254"/>
      <c r="AQ147" s="254"/>
      <c r="AR147" s="254"/>
      <c r="AS147" s="254"/>
      <c r="AT147" s="254"/>
      <c r="AU147" s="254"/>
      <c r="AV147" s="254"/>
      <c r="AW147" s="254"/>
      <c r="AX147" s="254"/>
      <c r="AY147" s="254"/>
      <c r="AZ147" s="254"/>
      <c r="BA147" s="254"/>
      <c r="BB147" s="254"/>
      <c r="BC147" s="254"/>
      <c r="BD147" s="254"/>
      <c r="BE147" s="254"/>
      <c r="BF147" s="254"/>
      <c r="BG147" s="254"/>
      <c r="BH147" s="254"/>
      <c r="BI147" s="254"/>
      <c r="BJ147" s="254"/>
      <c r="BK147" s="254"/>
      <c r="BL147" s="254"/>
      <c r="BM147" s="254"/>
      <c r="BN147" s="254"/>
      <c r="BO147" s="254"/>
      <c r="BP147" s="254"/>
      <c r="BQ147" s="254"/>
      <c r="BR147" s="254"/>
      <c r="BS147" s="254"/>
      <c r="BT147" s="254"/>
      <c r="BU147" s="254"/>
      <c r="BV147" s="254"/>
      <c r="BW147" s="254"/>
      <c r="BX147" s="254"/>
      <c r="BY147" s="254"/>
      <c r="BZ147" s="254"/>
      <c r="CA147" s="254"/>
      <c r="CB147" s="254"/>
      <c r="CC147" s="254"/>
      <c r="CD147" s="254"/>
      <c r="CE147" s="254"/>
      <c r="CF147" s="254"/>
      <c r="CG147" s="254"/>
      <c r="CH147" s="254"/>
      <c r="CI147" s="254"/>
      <c r="CJ147" s="254"/>
      <c r="CK147" s="254"/>
      <c r="CL147" s="254"/>
      <c r="CM147" s="254"/>
      <c r="CN147" s="254"/>
      <c r="CO147" s="254"/>
      <c r="CP147" s="254"/>
      <c r="CQ147" s="254"/>
      <c r="CR147" s="254"/>
      <c r="CS147" s="254"/>
      <c r="CT147" s="254"/>
      <c r="CU147" s="254"/>
      <c r="CV147" s="254"/>
      <c r="CW147" s="254"/>
      <c r="CX147" s="254"/>
      <c r="CY147" s="254"/>
      <c r="CZ147" s="254"/>
      <c r="DA147" s="254"/>
      <c r="DB147" s="254"/>
      <c r="DH147" s="7"/>
      <c r="DI147" s="7"/>
      <c r="DJ147" s="7"/>
      <c r="DK147" s="7"/>
      <c r="DL147" s="7"/>
      <c r="DM147" s="7"/>
      <c r="DN147" s="7"/>
      <c r="DO147" s="7"/>
      <c r="DP147" s="7"/>
      <c r="DQ147" s="7"/>
      <c r="DR147" s="7"/>
      <c r="DS147" s="7"/>
      <c r="DT147" s="7"/>
      <c r="DU147" s="7"/>
    </row>
    <row r="148" spans="1:125" x14ac:dyDescent="0.25">
      <c r="A148" s="269" t="s">
        <v>218</v>
      </c>
      <c r="B148" s="249">
        <v>623831</v>
      </c>
      <c r="C148" s="131"/>
      <c r="D148" s="142">
        <v>20237.805401237456</v>
      </c>
      <c r="E148" s="251"/>
      <c r="F148" s="252"/>
      <c r="G148" s="132"/>
      <c r="H148" s="132"/>
      <c r="I148" s="132"/>
      <c r="J148" s="132"/>
      <c r="K148" s="132"/>
      <c r="L148" s="132"/>
      <c r="M148" s="133"/>
      <c r="N148" s="133"/>
      <c r="O148" s="134"/>
      <c r="P148" s="134"/>
      <c r="Q148" s="134"/>
      <c r="R148" s="134"/>
      <c r="S148" s="135"/>
      <c r="T148" s="135"/>
      <c r="U148" s="133"/>
      <c r="V148" s="133"/>
      <c r="W148" s="134"/>
      <c r="X148" s="134"/>
      <c r="Y148" s="134"/>
      <c r="Z148" s="134"/>
      <c r="AA148" s="191"/>
      <c r="AB148" s="204"/>
      <c r="AC148" s="204"/>
      <c r="AD148" s="216"/>
      <c r="AE148" s="215"/>
      <c r="AF148" s="129"/>
      <c r="AG148" s="129"/>
      <c r="AH148" s="129"/>
      <c r="AI148" s="129"/>
      <c r="AJ148" s="129"/>
      <c r="AK148" s="129"/>
      <c r="AL148" s="129"/>
      <c r="AM148" s="129"/>
      <c r="AN148" s="129"/>
      <c r="AO148" s="129"/>
      <c r="AP148" s="129"/>
      <c r="AQ148" s="129"/>
      <c r="AR148" s="129"/>
      <c r="AS148" s="129"/>
      <c r="AT148" s="129"/>
      <c r="AU148" s="129"/>
      <c r="AV148" s="129"/>
      <c r="AW148" s="129"/>
      <c r="AX148" s="129"/>
      <c r="AY148" s="129"/>
      <c r="AZ148" s="129"/>
      <c r="BA148" s="129"/>
      <c r="BB148" s="129"/>
      <c r="BC148" s="129"/>
      <c r="BD148" s="129"/>
      <c r="BE148" s="129"/>
      <c r="BF148" s="129"/>
      <c r="BG148" s="129"/>
      <c r="BH148" s="129"/>
      <c r="BI148" s="129"/>
      <c r="BJ148" s="129"/>
      <c r="BK148" s="129"/>
      <c r="BL148" s="129"/>
      <c r="BM148" s="129"/>
      <c r="BN148" s="129"/>
      <c r="BO148" s="129"/>
      <c r="BP148" s="129"/>
      <c r="BQ148" s="129"/>
      <c r="BR148" s="129"/>
      <c r="BS148" s="129"/>
      <c r="BT148" s="129"/>
      <c r="BU148" s="129"/>
      <c r="BV148" s="129"/>
      <c r="BW148" s="129"/>
      <c r="BX148" s="129"/>
      <c r="BY148" s="129"/>
      <c r="BZ148" s="129"/>
      <c r="CA148" s="129"/>
      <c r="CB148" s="129"/>
      <c r="CC148" s="129"/>
      <c r="CD148" s="129"/>
      <c r="CE148" s="129"/>
      <c r="CF148" s="129"/>
      <c r="CG148" s="129"/>
      <c r="CH148" s="129"/>
      <c r="CI148" s="129"/>
      <c r="CJ148" s="129"/>
      <c r="CK148" s="129"/>
      <c r="CL148" s="129"/>
      <c r="CM148" s="129"/>
      <c r="CN148" s="129"/>
      <c r="CO148" s="129"/>
      <c r="CP148" s="129"/>
      <c r="CQ148" s="129"/>
      <c r="CR148" s="129"/>
      <c r="CS148" s="129"/>
      <c r="CT148" s="129"/>
      <c r="CU148" s="129"/>
      <c r="CV148" s="129"/>
      <c r="CW148" s="129"/>
      <c r="CX148" s="129"/>
      <c r="CY148" s="129"/>
      <c r="CZ148" s="129"/>
      <c r="DA148" s="129"/>
      <c r="DB148" s="129"/>
      <c r="DH148" s="7"/>
      <c r="DI148" s="7"/>
      <c r="DJ148" s="7"/>
      <c r="DK148" s="7"/>
      <c r="DL148" s="7"/>
      <c r="DM148" s="7"/>
      <c r="DN148" s="7"/>
      <c r="DO148" s="7"/>
      <c r="DP148" s="7"/>
      <c r="DQ148" s="7"/>
      <c r="DR148" s="7"/>
      <c r="DS148" s="7"/>
      <c r="DT148" s="7"/>
      <c r="DU148" s="7"/>
    </row>
    <row r="149" spans="1:125" x14ac:dyDescent="0.25">
      <c r="A149" s="269" t="s">
        <v>110</v>
      </c>
      <c r="B149" s="249">
        <v>38081173</v>
      </c>
      <c r="C149" s="250">
        <v>1.0344179979016161</v>
      </c>
      <c r="D149" s="251">
        <v>7786.1167114257805</v>
      </c>
      <c r="E149" s="251"/>
      <c r="F149" s="252"/>
      <c r="G149" s="253">
        <v>1.1635733381729001</v>
      </c>
      <c r="H149" s="253">
        <v>1.2677965107592</v>
      </c>
      <c r="I149" s="253">
        <v>1.2969815986889</v>
      </c>
      <c r="J149" s="253">
        <v>1.2768215907299001</v>
      </c>
      <c r="K149" s="253">
        <v>1.4191500911424</v>
      </c>
      <c r="L149" s="253">
        <v>1.4632280617769999</v>
      </c>
      <c r="M149" s="253">
        <v>1.4701362979765999</v>
      </c>
      <c r="N149" s="253">
        <v>1.4737737477693</v>
      </c>
      <c r="O149" s="254">
        <v>1.5657106010327999</v>
      </c>
      <c r="P149" s="254">
        <v>1.5303308150656001</v>
      </c>
      <c r="Q149" s="254">
        <v>1.6057517499083001</v>
      </c>
      <c r="R149" s="254">
        <v>1.7127379682331001</v>
      </c>
      <c r="S149" s="255">
        <v>1.7564662277226</v>
      </c>
      <c r="T149" s="255">
        <v>1.7292743598153999</v>
      </c>
      <c r="U149" s="256">
        <v>1.7326892934014999</v>
      </c>
      <c r="V149" s="256">
        <v>1.7568999828047001</v>
      </c>
      <c r="W149" s="254">
        <v>1.7294949774196</v>
      </c>
      <c r="X149" s="254">
        <v>1.7868590748826001</v>
      </c>
      <c r="Y149" s="254">
        <v>1.8014302518062999</v>
      </c>
      <c r="Z149" s="254">
        <v>1.9617591814407001</v>
      </c>
      <c r="AA149" s="257">
        <v>1.8231825185102</v>
      </c>
      <c r="AB149" s="258">
        <v>1.9502253931211</v>
      </c>
      <c r="AC149" s="258">
        <v>1.9076222313408</v>
      </c>
      <c r="AD149" s="259">
        <v>1.8279667729564999</v>
      </c>
      <c r="AE149" s="260">
        <v>1.8091407737595</v>
      </c>
      <c r="AF149" s="254"/>
      <c r="AG149" s="254"/>
      <c r="AH149" s="254"/>
      <c r="AI149" s="254"/>
      <c r="AJ149" s="254"/>
      <c r="AK149" s="254"/>
      <c r="AL149" s="254"/>
      <c r="AM149" s="254"/>
      <c r="AN149" s="254"/>
      <c r="AO149" s="254"/>
      <c r="AP149" s="254"/>
      <c r="AQ149" s="254"/>
      <c r="AR149" s="254"/>
      <c r="AS149" s="254"/>
      <c r="AT149" s="254"/>
      <c r="AU149" s="254"/>
      <c r="AV149" s="254"/>
      <c r="AW149" s="254"/>
      <c r="AX149" s="254"/>
      <c r="AY149" s="254"/>
      <c r="AZ149" s="254"/>
      <c r="BA149" s="254"/>
      <c r="BB149" s="254"/>
      <c r="BC149" s="254"/>
      <c r="BD149" s="254"/>
      <c r="BE149" s="254"/>
      <c r="BF149" s="254"/>
      <c r="BG149" s="254"/>
      <c r="BH149" s="254"/>
      <c r="BI149" s="254"/>
      <c r="BJ149" s="254"/>
      <c r="BK149" s="254"/>
      <c r="BL149" s="254"/>
      <c r="BM149" s="254"/>
      <c r="BN149" s="254"/>
      <c r="BO149" s="254"/>
      <c r="BP149" s="254"/>
      <c r="BQ149" s="254"/>
      <c r="BR149" s="254"/>
      <c r="BS149" s="254"/>
      <c r="BT149" s="254"/>
      <c r="BU149" s="254"/>
      <c r="BV149" s="254"/>
      <c r="BW149" s="254"/>
      <c r="BX149" s="254"/>
      <c r="BY149" s="254"/>
      <c r="BZ149" s="254"/>
      <c r="CA149" s="254"/>
      <c r="CB149" s="254"/>
      <c r="CC149" s="254"/>
      <c r="CD149" s="254"/>
      <c r="CE149" s="254"/>
      <c r="CF149" s="254"/>
      <c r="CG149" s="254"/>
      <c r="CH149" s="254"/>
      <c r="CI149" s="254"/>
      <c r="CJ149" s="254"/>
      <c r="CK149" s="254"/>
      <c r="CL149" s="254"/>
      <c r="CM149" s="254"/>
      <c r="CN149" s="254"/>
      <c r="CO149" s="254"/>
      <c r="CP149" s="254"/>
      <c r="CQ149" s="254"/>
      <c r="CR149" s="254"/>
      <c r="CS149" s="254"/>
      <c r="CT149" s="254"/>
      <c r="CU149" s="254"/>
      <c r="CV149" s="254"/>
      <c r="CW149" s="254"/>
      <c r="CX149" s="254"/>
      <c r="CY149" s="254"/>
      <c r="CZ149" s="254"/>
      <c r="DA149" s="254"/>
      <c r="DB149" s="254"/>
      <c r="DH149" s="7"/>
      <c r="DI149" s="7"/>
      <c r="DJ149" s="7"/>
      <c r="DK149" s="7"/>
      <c r="DL149" s="7"/>
      <c r="DM149" s="7"/>
      <c r="DN149" s="7"/>
      <c r="DO149" s="7"/>
      <c r="DP149" s="7"/>
      <c r="DQ149" s="7"/>
      <c r="DR149" s="7"/>
      <c r="DS149" s="7"/>
      <c r="DT149" s="7"/>
      <c r="DU149" s="7"/>
    </row>
    <row r="150" spans="1:125" x14ac:dyDescent="0.25">
      <c r="A150" s="269" t="s">
        <v>59</v>
      </c>
      <c r="B150" s="249">
        <v>34631766</v>
      </c>
      <c r="C150" s="250">
        <v>7.932860270295819E-2</v>
      </c>
      <c r="D150" s="251">
        <v>1263.8406409905469</v>
      </c>
      <c r="E150" s="251"/>
      <c r="F150" s="252"/>
      <c r="G150" s="253">
        <v>8.6950445006553995E-2</v>
      </c>
      <c r="H150" s="253">
        <v>0.10202784077278</v>
      </c>
      <c r="I150" s="253">
        <v>0.10383389781671</v>
      </c>
      <c r="J150" s="253">
        <v>0.12809452823183001</v>
      </c>
      <c r="K150" s="253">
        <v>0.13687602945576999</v>
      </c>
      <c r="L150" s="253">
        <v>0.12740985707572999</v>
      </c>
      <c r="M150" s="253">
        <v>0.13120200317712</v>
      </c>
      <c r="N150" s="253">
        <v>0.14620037710443001</v>
      </c>
      <c r="O150" s="254">
        <v>0.13784846544099</v>
      </c>
      <c r="P150" s="254">
        <v>0.14465831257486</v>
      </c>
      <c r="Q150" s="254">
        <v>0.14885813288034</v>
      </c>
      <c r="R150" s="254">
        <v>0.17037212483856001</v>
      </c>
      <c r="S150" s="255">
        <v>0.18312072978899999</v>
      </c>
      <c r="T150" s="255">
        <v>0.19358826057126</v>
      </c>
      <c r="U150" s="256">
        <v>0.21280051923766999</v>
      </c>
      <c r="V150" s="256">
        <v>0.23056319095311001</v>
      </c>
      <c r="W150" s="254">
        <v>0.28900504102413999</v>
      </c>
      <c r="X150" s="254">
        <v>0.28016526177049</v>
      </c>
      <c r="Y150" s="254">
        <v>0.26386500319460998</v>
      </c>
      <c r="Z150" s="254">
        <v>0.27474231832002</v>
      </c>
      <c r="AA150" s="257">
        <v>0.24616637248473</v>
      </c>
      <c r="AB150" s="258">
        <v>0.27517057855207</v>
      </c>
      <c r="AC150" s="258">
        <v>0.31890177255952001</v>
      </c>
      <c r="AD150" s="259">
        <v>0.30510779645248998</v>
      </c>
      <c r="AE150" s="260">
        <v>0.28002157826070001</v>
      </c>
      <c r="AF150" s="254"/>
      <c r="AG150" s="254"/>
      <c r="AH150" s="254"/>
      <c r="AI150" s="254"/>
      <c r="AJ150" s="254"/>
      <c r="AK150" s="254"/>
      <c r="AL150" s="254"/>
      <c r="AM150" s="254"/>
      <c r="AN150" s="254"/>
      <c r="AO150" s="254"/>
      <c r="AP150" s="254"/>
      <c r="AQ150" s="254"/>
      <c r="AR150" s="254"/>
      <c r="AS150" s="254"/>
      <c r="AT150" s="254"/>
      <c r="AU150" s="254"/>
      <c r="AV150" s="254"/>
      <c r="AW150" s="254"/>
      <c r="AX150" s="254"/>
      <c r="AY150" s="254"/>
      <c r="AZ150" s="254"/>
      <c r="BA150" s="254"/>
      <c r="BB150" s="254"/>
      <c r="BC150" s="254"/>
      <c r="BD150" s="254"/>
      <c r="BE150" s="254"/>
      <c r="BF150" s="254"/>
      <c r="BG150" s="254"/>
      <c r="BH150" s="254"/>
      <c r="BI150" s="254"/>
      <c r="BJ150" s="254"/>
      <c r="BK150" s="254"/>
      <c r="BL150" s="254"/>
      <c r="BM150" s="254"/>
      <c r="BN150" s="254"/>
      <c r="BO150" s="254"/>
      <c r="BP150" s="254"/>
      <c r="BQ150" s="254"/>
      <c r="BR150" s="254"/>
      <c r="BS150" s="254"/>
      <c r="BT150" s="254"/>
      <c r="BU150" s="254"/>
      <c r="BV150" s="254"/>
      <c r="BW150" s="254"/>
      <c r="BX150" s="254"/>
      <c r="BY150" s="254"/>
      <c r="BZ150" s="254"/>
      <c r="CA150" s="254"/>
      <c r="CB150" s="254"/>
      <c r="CC150" s="254"/>
      <c r="CD150" s="254"/>
      <c r="CE150" s="254"/>
      <c r="CF150" s="254"/>
      <c r="CG150" s="254"/>
      <c r="CH150" s="254"/>
      <c r="CI150" s="254"/>
      <c r="CJ150" s="254"/>
      <c r="CK150" s="254"/>
      <c r="CL150" s="254"/>
      <c r="CM150" s="254"/>
      <c r="CN150" s="254"/>
      <c r="CO150" s="254"/>
      <c r="CP150" s="254"/>
      <c r="CQ150" s="254"/>
      <c r="CR150" s="254"/>
      <c r="CS150" s="254"/>
      <c r="CT150" s="254"/>
      <c r="CU150" s="254"/>
      <c r="CV150" s="254"/>
      <c r="CW150" s="254"/>
      <c r="CX150" s="254"/>
      <c r="CY150" s="254"/>
      <c r="CZ150" s="254"/>
      <c r="DA150" s="254"/>
      <c r="DB150" s="254"/>
      <c r="DH150" s="7"/>
      <c r="DI150" s="7"/>
      <c r="DJ150" s="7"/>
      <c r="DK150" s="7"/>
      <c r="DL150" s="7"/>
      <c r="DM150" s="7"/>
      <c r="DN150" s="7"/>
      <c r="DO150" s="7"/>
      <c r="DP150" s="7"/>
      <c r="DQ150" s="7"/>
      <c r="DR150" s="7"/>
      <c r="DS150" s="7"/>
      <c r="DT150" s="7"/>
      <c r="DU150" s="7"/>
    </row>
    <row r="151" spans="1:125" x14ac:dyDescent="0.25">
      <c r="A151" s="269" t="s">
        <v>72</v>
      </c>
      <c r="B151" s="249">
        <v>54500091</v>
      </c>
      <c r="C151" s="250">
        <v>0.14995385430476799</v>
      </c>
      <c r="D151" s="251">
        <v>4436.8909359501777</v>
      </c>
      <c r="E151" s="251"/>
      <c r="F151" s="252"/>
      <c r="G151" s="253">
        <v>0.21785164475739</v>
      </c>
      <c r="H151" s="253">
        <v>0.18818669479057001</v>
      </c>
      <c r="I151" s="253">
        <v>0.18762375710264001</v>
      </c>
      <c r="J151" s="253">
        <v>0.23009858491268001</v>
      </c>
      <c r="K151" s="253">
        <v>0.22114242314616001</v>
      </c>
      <c r="L151" s="253">
        <v>0.23188071207805999</v>
      </c>
      <c r="M151" s="253">
        <v>0.21404951824226001</v>
      </c>
      <c r="N151" s="253">
        <v>0.22215631011254999</v>
      </c>
      <c r="O151" s="254">
        <v>0.16896315565011</v>
      </c>
      <c r="P151" s="254">
        <v>0.15639807823303001</v>
      </c>
      <c r="Q151" s="254">
        <v>0.17211183666196</v>
      </c>
      <c r="R151" s="254">
        <v>0.18144353158792001</v>
      </c>
      <c r="S151" s="255">
        <v>0.24629416415822</v>
      </c>
      <c r="T151" s="255">
        <v>0.27640664347869998</v>
      </c>
      <c r="U151" s="256">
        <v>0.34169538172594999</v>
      </c>
      <c r="V151" s="256">
        <v>0.37670273084401001</v>
      </c>
      <c r="W151" s="254">
        <v>0.43453828698683999</v>
      </c>
      <c r="X151" s="254">
        <v>0.63244326508718995</v>
      </c>
      <c r="Y151" s="254">
        <v>0.62238002022779004</v>
      </c>
      <c r="Z151" s="254">
        <v>0.63293242149194995</v>
      </c>
      <c r="AA151" s="257">
        <v>0.63345562205815997</v>
      </c>
      <c r="AB151" s="258">
        <v>0.57605052908083998</v>
      </c>
      <c r="AC151" s="258">
        <v>0.55691979000422998</v>
      </c>
      <c r="AD151" s="259">
        <v>0.55632464263737003</v>
      </c>
      <c r="AE151" s="260">
        <v>0.55427030667815003</v>
      </c>
      <c r="AF151" s="254"/>
      <c r="AG151" s="254"/>
      <c r="AH151" s="254"/>
      <c r="AI151" s="254"/>
      <c r="AJ151" s="254"/>
      <c r="AK151" s="254"/>
      <c r="AL151" s="254"/>
      <c r="AM151" s="254"/>
      <c r="AN151" s="254"/>
      <c r="AO151" s="254"/>
      <c r="AP151" s="254"/>
      <c r="AQ151" s="254"/>
      <c r="AR151" s="254"/>
      <c r="AS151" s="254"/>
      <c r="AT151" s="254"/>
      <c r="AU151" s="254"/>
      <c r="AV151" s="254"/>
      <c r="AW151" s="254"/>
      <c r="AX151" s="254"/>
      <c r="AY151" s="254"/>
      <c r="AZ151" s="254"/>
      <c r="BA151" s="254"/>
      <c r="BB151" s="254"/>
      <c r="BC151" s="254"/>
      <c r="BD151" s="254"/>
      <c r="BE151" s="254"/>
      <c r="BF151" s="254"/>
      <c r="BG151" s="254"/>
      <c r="BH151" s="254"/>
      <c r="BI151" s="254"/>
      <c r="BJ151" s="254"/>
      <c r="BK151" s="254"/>
      <c r="BL151" s="254"/>
      <c r="BM151" s="254"/>
      <c r="BN151" s="254"/>
      <c r="BO151" s="254"/>
      <c r="BP151" s="254"/>
      <c r="BQ151" s="254"/>
      <c r="BR151" s="254"/>
      <c r="BS151" s="254"/>
      <c r="BT151" s="254"/>
      <c r="BU151" s="254"/>
      <c r="BV151" s="254"/>
      <c r="BW151" s="254"/>
      <c r="BX151" s="254"/>
      <c r="BY151" s="254"/>
      <c r="BZ151" s="254"/>
      <c r="CA151" s="254"/>
      <c r="CB151" s="254"/>
      <c r="CC151" s="254"/>
      <c r="CD151" s="254"/>
      <c r="CE151" s="254"/>
      <c r="CF151" s="254"/>
      <c r="CG151" s="254"/>
      <c r="CH151" s="254"/>
      <c r="CI151" s="254"/>
      <c r="CJ151" s="254"/>
      <c r="CK151" s="254"/>
      <c r="CL151" s="254"/>
      <c r="CM151" s="254"/>
      <c r="CN151" s="254"/>
      <c r="CO151" s="254"/>
      <c r="CP151" s="254"/>
      <c r="CQ151" s="254"/>
      <c r="CR151" s="254"/>
      <c r="CS151" s="254"/>
      <c r="CT151" s="254"/>
      <c r="CU151" s="254"/>
      <c r="CV151" s="254"/>
      <c r="CW151" s="254"/>
      <c r="CX151" s="254"/>
      <c r="CY151" s="254"/>
      <c r="CZ151" s="254"/>
      <c r="DA151" s="254"/>
      <c r="DB151" s="254"/>
      <c r="DH151" s="7"/>
      <c r="DI151" s="7"/>
      <c r="DJ151" s="7"/>
      <c r="DK151" s="7"/>
      <c r="DL151" s="7"/>
      <c r="DM151" s="7"/>
      <c r="DN151" s="7"/>
      <c r="DO151" s="7"/>
      <c r="DP151" s="7"/>
      <c r="DQ151" s="7"/>
      <c r="DR151" s="7"/>
      <c r="DS151" s="7"/>
      <c r="DT151" s="7"/>
      <c r="DU151" s="7"/>
    </row>
    <row r="152" spans="1:125" x14ac:dyDescent="0.25">
      <c r="A152" s="269" t="s">
        <v>111</v>
      </c>
      <c r="B152" s="249">
        <v>3030131</v>
      </c>
      <c r="C152" s="250">
        <v>1.0036448147288231</v>
      </c>
      <c r="D152" s="251">
        <v>9344.7727672648689</v>
      </c>
      <c r="E152" s="251"/>
      <c r="F152" s="252"/>
      <c r="G152" s="253">
        <v>1.0084974979490999</v>
      </c>
      <c r="H152" s="253">
        <v>1.2673995322892</v>
      </c>
      <c r="I152" s="253">
        <v>1.0862957180832</v>
      </c>
      <c r="J152" s="253">
        <v>1.1452940066452999</v>
      </c>
      <c r="K152" s="253">
        <v>1.1932948028179</v>
      </c>
      <c r="L152" s="253">
        <v>1.2644487087481</v>
      </c>
      <c r="M152" s="253">
        <v>1.2307524740889</v>
      </c>
      <c r="N152" s="253">
        <v>1.2493868390469001</v>
      </c>
      <c r="O152" s="254">
        <v>1.4072534640954</v>
      </c>
      <c r="P152" s="254">
        <v>1.4297605530197</v>
      </c>
      <c r="Q152" s="254">
        <v>1.2352953694294999</v>
      </c>
      <c r="R152" s="254">
        <v>1.2847139080279999</v>
      </c>
      <c r="S152" s="255">
        <v>1.3214254963689001</v>
      </c>
      <c r="T152" s="255">
        <v>1.3400103507604999</v>
      </c>
      <c r="U152" s="256">
        <v>1.3521771910449001</v>
      </c>
      <c r="V152" s="256">
        <v>1.470227406682</v>
      </c>
      <c r="W152" s="254">
        <v>1.5722552339432001</v>
      </c>
      <c r="X152" s="254">
        <v>1.4814599913736</v>
      </c>
      <c r="Y152" s="254">
        <v>1.4722294256998001</v>
      </c>
      <c r="Z152" s="254">
        <v>1.4601060575006</v>
      </c>
      <c r="AA152" s="257">
        <v>1.3144432878204999</v>
      </c>
      <c r="AB152" s="258">
        <v>1.3469091446215999</v>
      </c>
      <c r="AC152" s="258">
        <v>1.2757971347853001</v>
      </c>
      <c r="AD152" s="259">
        <v>1.2631417978154</v>
      </c>
      <c r="AE152" s="260">
        <v>1.2516513716308999</v>
      </c>
      <c r="AF152" s="254"/>
      <c r="AG152" s="254"/>
      <c r="AH152" s="254"/>
      <c r="AI152" s="254"/>
      <c r="AJ152" s="254"/>
      <c r="AK152" s="254"/>
      <c r="AL152" s="254"/>
      <c r="AM152" s="254"/>
      <c r="AN152" s="254"/>
      <c r="AO152" s="254"/>
      <c r="AP152" s="254"/>
      <c r="AQ152" s="254"/>
      <c r="AR152" s="254"/>
      <c r="AS152" s="254"/>
      <c r="AT152" s="254"/>
      <c r="AU152" s="254"/>
      <c r="AV152" s="254"/>
      <c r="AW152" s="254"/>
      <c r="AX152" s="254"/>
      <c r="AY152" s="254"/>
      <c r="AZ152" s="254"/>
      <c r="BA152" s="254"/>
      <c r="BB152" s="254"/>
      <c r="BC152" s="254"/>
      <c r="BD152" s="254"/>
      <c r="BE152" s="254"/>
      <c r="BF152" s="254"/>
      <c r="BG152" s="254"/>
      <c r="BH152" s="254"/>
      <c r="BI152" s="254"/>
      <c r="BJ152" s="254"/>
      <c r="BK152" s="254"/>
      <c r="BL152" s="254"/>
      <c r="BM152" s="254"/>
      <c r="BN152" s="254"/>
      <c r="BO152" s="254"/>
      <c r="BP152" s="254"/>
      <c r="BQ152" s="254"/>
      <c r="BR152" s="254"/>
      <c r="BS152" s="254"/>
      <c r="BT152" s="254"/>
      <c r="BU152" s="254"/>
      <c r="BV152" s="254"/>
      <c r="BW152" s="254"/>
      <c r="BX152" s="254"/>
      <c r="BY152" s="254"/>
      <c r="BZ152" s="254"/>
      <c r="CA152" s="254"/>
      <c r="CB152" s="254"/>
      <c r="CC152" s="254"/>
      <c r="CD152" s="254"/>
      <c r="CE152" s="254"/>
      <c r="CF152" s="254"/>
      <c r="CG152" s="254"/>
      <c r="CH152" s="254"/>
      <c r="CI152" s="254"/>
      <c r="CJ152" s="254"/>
      <c r="CK152" s="254"/>
      <c r="CL152" s="254"/>
      <c r="CM152" s="254"/>
      <c r="CN152" s="254"/>
      <c r="CO152" s="254"/>
      <c r="CP152" s="254"/>
      <c r="CQ152" s="254"/>
      <c r="CR152" s="254"/>
      <c r="CS152" s="254"/>
      <c r="CT152" s="254"/>
      <c r="CU152" s="254"/>
      <c r="CV152" s="254"/>
      <c r="CW152" s="254"/>
      <c r="CX152" s="254"/>
      <c r="CY152" s="254"/>
      <c r="CZ152" s="254"/>
      <c r="DA152" s="254"/>
      <c r="DB152" s="254"/>
      <c r="DH152" s="7"/>
      <c r="DI152" s="7"/>
      <c r="DJ152" s="7"/>
      <c r="DK152" s="7"/>
      <c r="DL152" s="7"/>
      <c r="DM152" s="7"/>
      <c r="DN152" s="7"/>
      <c r="DO152" s="7"/>
      <c r="DP152" s="7"/>
      <c r="DQ152" s="7"/>
      <c r="DR152" s="7"/>
      <c r="DS152" s="7"/>
      <c r="DT152" s="7"/>
      <c r="DU152" s="7"/>
    </row>
    <row r="153" spans="1:125" x14ac:dyDescent="0.25">
      <c r="A153" s="269" t="s">
        <v>63</v>
      </c>
      <c r="B153" s="249">
        <v>29651054</v>
      </c>
      <c r="C153" s="250">
        <v>9.2622927673103206E-2</v>
      </c>
      <c r="D153" s="251">
        <v>3661.2787652863904</v>
      </c>
      <c r="E153" s="251"/>
      <c r="F153" s="252"/>
      <c r="G153" s="253">
        <v>0.14403103209386001</v>
      </c>
      <c r="H153" s="253">
        <v>0.15127397717959001</v>
      </c>
      <c r="I153" s="253">
        <v>0.12148080276392</v>
      </c>
      <c r="J153" s="253">
        <v>0.13579426463024</v>
      </c>
      <c r="K153" s="253">
        <v>0.11564466506217</v>
      </c>
      <c r="L153" s="253">
        <v>0.12775991363183001</v>
      </c>
      <c r="M153" s="253">
        <v>0.10456483247645</v>
      </c>
      <c r="N153" s="253">
        <v>0.10649978264863</v>
      </c>
      <c r="O153" s="254">
        <v>0.11653558235722999</v>
      </c>
      <c r="P153" s="254">
        <v>0.15197633245714001</v>
      </c>
      <c r="Q153" s="254">
        <v>0.17706923325825</v>
      </c>
      <c r="R153" s="254">
        <v>0.19616955003681999</v>
      </c>
      <c r="S153" s="255">
        <v>0.225141401913</v>
      </c>
      <c r="T153" s="255">
        <v>0.22498516607916</v>
      </c>
      <c r="U153" s="256">
        <v>0.259590328599</v>
      </c>
      <c r="V153" s="256">
        <v>0.25551592143093999</v>
      </c>
      <c r="W153" s="254">
        <v>0.37139245256218001</v>
      </c>
      <c r="X153" s="254">
        <v>0.45042848849481998</v>
      </c>
      <c r="Y153" s="254">
        <v>0.50384446756254997</v>
      </c>
      <c r="Z153" s="254">
        <v>0.44957493446961</v>
      </c>
      <c r="AA153" s="257">
        <v>0.54382184628513996</v>
      </c>
      <c r="AB153" s="258">
        <v>0.56847916974335999</v>
      </c>
      <c r="AC153" s="258">
        <v>0.48698393273159002</v>
      </c>
      <c r="AD153" s="259">
        <v>0.49450502109154998</v>
      </c>
      <c r="AE153" s="260">
        <v>0.50427928213729001</v>
      </c>
      <c r="AF153" s="254"/>
      <c r="AG153" s="254"/>
      <c r="AH153" s="254"/>
      <c r="AI153" s="254"/>
      <c r="AJ153" s="254"/>
      <c r="AK153" s="254"/>
      <c r="AL153" s="254"/>
      <c r="AM153" s="254"/>
      <c r="AN153" s="254"/>
      <c r="AO153" s="254"/>
      <c r="AP153" s="254"/>
      <c r="AQ153" s="254"/>
      <c r="AR153" s="254"/>
      <c r="AS153" s="254"/>
      <c r="AT153" s="254"/>
      <c r="AU153" s="254"/>
      <c r="AV153" s="254"/>
      <c r="AW153" s="254"/>
      <c r="AX153" s="254"/>
      <c r="AY153" s="254"/>
      <c r="AZ153" s="254"/>
      <c r="BA153" s="254"/>
      <c r="BB153" s="254"/>
      <c r="BC153" s="254"/>
      <c r="BD153" s="254"/>
      <c r="BE153" s="254"/>
      <c r="BF153" s="254"/>
      <c r="BG153" s="254"/>
      <c r="BH153" s="254"/>
      <c r="BI153" s="254"/>
      <c r="BJ153" s="254"/>
      <c r="BK153" s="254"/>
      <c r="BL153" s="254"/>
      <c r="BM153" s="254"/>
      <c r="BN153" s="254"/>
      <c r="BO153" s="254"/>
      <c r="BP153" s="254"/>
      <c r="BQ153" s="254"/>
      <c r="BR153" s="254"/>
      <c r="BS153" s="254"/>
      <c r="BT153" s="254"/>
      <c r="BU153" s="254"/>
      <c r="BV153" s="254"/>
      <c r="BW153" s="254"/>
      <c r="BX153" s="254"/>
      <c r="BY153" s="254"/>
      <c r="BZ153" s="254"/>
      <c r="CA153" s="254"/>
      <c r="CB153" s="254"/>
      <c r="CC153" s="254"/>
      <c r="CD153" s="254"/>
      <c r="CE153" s="254"/>
      <c r="CF153" s="254"/>
      <c r="CG153" s="254"/>
      <c r="CH153" s="254"/>
      <c r="CI153" s="254"/>
      <c r="CJ153" s="254"/>
      <c r="CK153" s="254"/>
      <c r="CL153" s="254"/>
      <c r="CM153" s="254"/>
      <c r="CN153" s="254"/>
      <c r="CO153" s="254"/>
      <c r="CP153" s="254"/>
      <c r="CQ153" s="254"/>
      <c r="CR153" s="254"/>
      <c r="CS153" s="254"/>
      <c r="CT153" s="254"/>
      <c r="CU153" s="254"/>
      <c r="CV153" s="254"/>
      <c r="CW153" s="254"/>
      <c r="CX153" s="254"/>
      <c r="CY153" s="254"/>
      <c r="CZ153" s="254"/>
      <c r="DA153" s="254"/>
      <c r="DB153" s="254"/>
      <c r="DH153" s="7"/>
      <c r="DI153" s="7"/>
      <c r="DJ153" s="7"/>
      <c r="DK153" s="7"/>
      <c r="DL153" s="7"/>
      <c r="DM153" s="7"/>
      <c r="DN153" s="7"/>
      <c r="DO153" s="7"/>
      <c r="DP153" s="7"/>
      <c r="DQ153" s="7"/>
      <c r="DR153" s="7"/>
      <c r="DS153" s="7"/>
      <c r="DT153" s="7"/>
      <c r="DU153" s="7"/>
    </row>
    <row r="154" spans="1:125" x14ac:dyDescent="0.25">
      <c r="A154" s="269" t="s">
        <v>197</v>
      </c>
      <c r="B154" s="249">
        <v>17994237</v>
      </c>
      <c r="C154" s="250">
        <v>11.373925663481199</v>
      </c>
      <c r="D154" s="251">
        <v>59722.065641602858</v>
      </c>
      <c r="E154" s="251">
        <v>831.55</v>
      </c>
      <c r="F154" s="252"/>
      <c r="G154" s="253">
        <v>11.104625645729</v>
      </c>
      <c r="H154" s="253">
        <v>11.328241431652</v>
      </c>
      <c r="I154" s="253">
        <v>11.286673093592</v>
      </c>
      <c r="J154" s="253">
        <v>11.374923009465</v>
      </c>
      <c r="K154" s="253">
        <v>11.466225815449</v>
      </c>
      <c r="L154" s="253">
        <v>11.130999893456</v>
      </c>
      <c r="M154" s="253">
        <v>10.807660260939</v>
      </c>
      <c r="N154" s="253">
        <v>10.835508302679999</v>
      </c>
      <c r="O154" s="254">
        <v>10.86051762554</v>
      </c>
      <c r="P154" s="254">
        <v>10.510293120178</v>
      </c>
      <c r="Q154" s="254">
        <v>11.156397141783</v>
      </c>
      <c r="R154" s="254">
        <v>10.400459328869999</v>
      </c>
      <c r="S154" s="255">
        <v>10.221033164477999</v>
      </c>
      <c r="T154" s="255">
        <v>10.05693516359</v>
      </c>
      <c r="U154" s="256">
        <v>9.5777905481191006</v>
      </c>
      <c r="V154" s="256">
        <v>9.9981787455699997</v>
      </c>
      <c r="W154" s="254">
        <v>10.054201397919</v>
      </c>
      <c r="X154" s="254">
        <v>9.8718599767752</v>
      </c>
      <c r="Y154" s="254">
        <v>9.5463945230291998</v>
      </c>
      <c r="Z154" s="254">
        <v>9.2205263104269992</v>
      </c>
      <c r="AA154" s="257">
        <v>8.2741588029873991</v>
      </c>
      <c r="AB154" s="258">
        <v>8.4674851091380994</v>
      </c>
      <c r="AC154" s="258">
        <v>7.7046941867729002</v>
      </c>
      <c r="AD154" s="259">
        <v>7.0948222825320002</v>
      </c>
      <c r="AE154" s="260">
        <v>6.8388534474973</v>
      </c>
      <c r="AF154" s="254"/>
      <c r="AG154" s="254"/>
      <c r="AH154" s="254"/>
      <c r="AI154" s="254"/>
      <c r="AJ154" s="254"/>
      <c r="AK154" s="254"/>
      <c r="AL154" s="254"/>
      <c r="AM154" s="254"/>
      <c r="AN154" s="254"/>
      <c r="AO154" s="254"/>
      <c r="AP154" s="254"/>
      <c r="AQ154" s="254"/>
      <c r="AR154" s="254"/>
      <c r="AS154" s="254"/>
      <c r="AT154" s="254"/>
      <c r="AU154" s="254"/>
      <c r="AV154" s="254"/>
      <c r="AW154" s="254"/>
      <c r="AX154" s="254"/>
      <c r="AY154" s="254"/>
      <c r="AZ154" s="254"/>
      <c r="BA154" s="254"/>
      <c r="BB154" s="254"/>
      <c r="BC154" s="254"/>
      <c r="BD154" s="254"/>
      <c r="BE154" s="254"/>
      <c r="BF154" s="254"/>
      <c r="BG154" s="254"/>
      <c r="BH154" s="254"/>
      <c r="BI154" s="254"/>
      <c r="BJ154" s="254"/>
      <c r="BK154" s="254"/>
      <c r="BL154" s="254"/>
      <c r="BM154" s="254"/>
      <c r="BN154" s="254"/>
      <c r="BO154" s="254"/>
      <c r="BP154" s="254"/>
      <c r="BQ154" s="254"/>
      <c r="BR154" s="254"/>
      <c r="BS154" s="254"/>
      <c r="BT154" s="254"/>
      <c r="BU154" s="254"/>
      <c r="BV154" s="254"/>
      <c r="BW154" s="254"/>
      <c r="BX154" s="254"/>
      <c r="BY154" s="254"/>
      <c r="BZ154" s="254"/>
      <c r="CA154" s="254"/>
      <c r="CB154" s="254"/>
      <c r="CC154" s="254"/>
      <c r="CD154" s="254"/>
      <c r="CE154" s="254"/>
      <c r="CF154" s="254"/>
      <c r="CG154" s="254"/>
      <c r="CH154" s="254"/>
      <c r="CI154" s="254"/>
      <c r="CJ154" s="254"/>
      <c r="CK154" s="254"/>
      <c r="CL154" s="254"/>
      <c r="CM154" s="254"/>
      <c r="CN154" s="254"/>
      <c r="CO154" s="254"/>
      <c r="CP154" s="254"/>
      <c r="CQ154" s="254"/>
      <c r="CR154" s="254"/>
      <c r="CS154" s="254"/>
      <c r="CT154" s="254"/>
      <c r="CU154" s="254"/>
      <c r="CV154" s="254"/>
      <c r="CW154" s="254"/>
      <c r="CX154" s="254"/>
      <c r="CY154" s="254"/>
      <c r="CZ154" s="254"/>
      <c r="DA154" s="254"/>
      <c r="DB154" s="254"/>
      <c r="DH154" s="7"/>
      <c r="DI154" s="7"/>
      <c r="DJ154" s="7"/>
      <c r="DK154" s="7"/>
      <c r="DL154" s="7"/>
      <c r="DM154" s="7"/>
      <c r="DN154" s="7"/>
      <c r="DO154" s="7"/>
      <c r="DP154" s="7"/>
      <c r="DQ154" s="7"/>
      <c r="DR154" s="7"/>
      <c r="DS154" s="7"/>
      <c r="DT154" s="7"/>
      <c r="DU154" s="7"/>
    </row>
    <row r="155" spans="1:125" x14ac:dyDescent="0.25">
      <c r="A155" s="269" t="s">
        <v>188</v>
      </c>
      <c r="B155" s="249">
        <v>292639</v>
      </c>
      <c r="C155" s="250">
        <v>9.2787592063343887</v>
      </c>
      <c r="D155" s="130"/>
      <c r="E155" s="251"/>
      <c r="F155" s="252"/>
      <c r="G155" s="253">
        <v>10.131813557314</v>
      </c>
      <c r="H155" s="253">
        <v>10.154723213524999</v>
      </c>
      <c r="I155" s="253">
        <v>11.095398752143</v>
      </c>
      <c r="J155" s="253">
        <v>12.076874594693001</v>
      </c>
      <c r="K155" s="253">
        <v>10.635464803005</v>
      </c>
      <c r="L155" s="253">
        <v>11.604865878364</v>
      </c>
      <c r="M155" s="253">
        <v>11.515695749623999</v>
      </c>
      <c r="N155" s="253">
        <v>11.625840161904</v>
      </c>
      <c r="O155" s="254">
        <v>11.064608500139</v>
      </c>
      <c r="P155" s="254">
        <v>10.962597280940001</v>
      </c>
      <c r="Q155" s="254">
        <v>14.012906759151999</v>
      </c>
      <c r="R155" s="254">
        <v>13.920813955266</v>
      </c>
      <c r="S155" s="255">
        <v>13.812599972140999</v>
      </c>
      <c r="T155" s="255">
        <v>14.989261481970001</v>
      </c>
      <c r="U155" s="256">
        <v>18.040014870850001</v>
      </c>
      <c r="V155" s="256">
        <v>16.959602300774002</v>
      </c>
      <c r="W155" s="254">
        <v>17.877693215746</v>
      </c>
      <c r="X155" s="254">
        <v>15.901367582782999</v>
      </c>
      <c r="Y155" s="254">
        <v>21.532177325425</v>
      </c>
      <c r="Z155" s="254">
        <v>20.410062473581998</v>
      </c>
      <c r="AA155" s="257">
        <v>19.684764434607999</v>
      </c>
      <c r="AB155" s="258">
        <v>16.021066072865001</v>
      </c>
      <c r="AC155" s="258">
        <v>15.699712360954001</v>
      </c>
      <c r="AD155" s="259">
        <v>16.379061530082001</v>
      </c>
      <c r="AE155" s="260">
        <v>16.605678497890999</v>
      </c>
      <c r="AF155" s="254"/>
      <c r="AG155" s="254"/>
      <c r="AH155" s="254"/>
      <c r="AI155" s="254"/>
      <c r="AJ155" s="254"/>
      <c r="AK155" s="254"/>
      <c r="AL155" s="254"/>
      <c r="AM155" s="254"/>
      <c r="AN155" s="254"/>
      <c r="AO155" s="254"/>
      <c r="AP155" s="254"/>
      <c r="AQ155" s="254"/>
      <c r="AR155" s="254"/>
      <c r="AS155" s="254"/>
      <c r="AT155" s="254"/>
      <c r="AU155" s="254"/>
      <c r="AV155" s="254"/>
      <c r="AW155" s="254"/>
      <c r="AX155" s="254"/>
      <c r="AY155" s="254"/>
      <c r="AZ155" s="254"/>
      <c r="BA155" s="254"/>
      <c r="BB155" s="254"/>
      <c r="BC155" s="254"/>
      <c r="BD155" s="254"/>
      <c r="BE155" s="254"/>
      <c r="BF155" s="254"/>
      <c r="BG155" s="254"/>
      <c r="BH155" s="254"/>
      <c r="BI155" s="254"/>
      <c r="BJ155" s="254"/>
      <c r="BK155" s="254"/>
      <c r="BL155" s="254"/>
      <c r="BM155" s="254"/>
      <c r="BN155" s="254"/>
      <c r="BO155" s="254"/>
      <c r="BP155" s="254"/>
      <c r="BQ155" s="254"/>
      <c r="BR155" s="254"/>
      <c r="BS155" s="254"/>
      <c r="BT155" s="254"/>
      <c r="BU155" s="254"/>
      <c r="BV155" s="254"/>
      <c r="BW155" s="254"/>
      <c r="BX155" s="254"/>
      <c r="BY155" s="254"/>
      <c r="BZ155" s="254"/>
      <c r="CA155" s="254"/>
      <c r="CB155" s="254"/>
      <c r="CC155" s="254"/>
      <c r="CD155" s="254"/>
      <c r="CE155" s="254"/>
      <c r="CF155" s="254"/>
      <c r="CG155" s="254"/>
      <c r="CH155" s="254"/>
      <c r="CI155" s="254"/>
      <c r="CJ155" s="254"/>
      <c r="CK155" s="254"/>
      <c r="CL155" s="254"/>
      <c r="CM155" s="254"/>
      <c r="CN155" s="254"/>
      <c r="CO155" s="254"/>
      <c r="CP155" s="254"/>
      <c r="CQ155" s="254"/>
      <c r="CR155" s="254"/>
      <c r="CS155" s="254"/>
      <c r="CT155" s="254"/>
      <c r="CU155" s="254"/>
      <c r="CV155" s="254"/>
      <c r="CW155" s="254"/>
      <c r="CX155" s="254"/>
      <c r="CY155" s="254"/>
      <c r="CZ155" s="254"/>
      <c r="DA155" s="254"/>
      <c r="DB155" s="254"/>
      <c r="DH155" s="7"/>
      <c r="DI155" s="7"/>
      <c r="DJ155" s="7"/>
      <c r="DK155" s="7"/>
      <c r="DL155" s="7"/>
      <c r="DM155" s="7"/>
      <c r="DN155" s="7"/>
      <c r="DO155" s="7"/>
      <c r="DP155" s="7"/>
      <c r="DQ155" s="7"/>
      <c r="DR155" s="7"/>
      <c r="DS155" s="7"/>
      <c r="DT155" s="7"/>
      <c r="DU155" s="7"/>
    </row>
    <row r="156" spans="1:125" x14ac:dyDescent="0.25">
      <c r="A156" s="269" t="s">
        <v>176</v>
      </c>
      <c r="B156" s="249">
        <v>5338500</v>
      </c>
      <c r="C156" s="250">
        <v>7.8597091004931201</v>
      </c>
      <c r="D156" s="251">
        <v>41545.965862108431</v>
      </c>
      <c r="E156" s="251">
        <v>54.71</v>
      </c>
      <c r="F156" s="252"/>
      <c r="G156" s="253">
        <v>8.5509613836007006</v>
      </c>
      <c r="H156" s="253">
        <v>8.9326201703393995</v>
      </c>
      <c r="I156" s="253">
        <v>8.8320176015021001</v>
      </c>
      <c r="J156" s="253">
        <v>8.9312715590054008</v>
      </c>
      <c r="K156" s="253">
        <v>8.7053581304933001</v>
      </c>
      <c r="L156" s="253">
        <v>8.7518802694143005</v>
      </c>
      <c r="M156" s="253">
        <v>8.6728781525607008</v>
      </c>
      <c r="N156" s="253">
        <v>8.2893174456586003</v>
      </c>
      <c r="O156" s="254">
        <v>8.4585570419933003</v>
      </c>
      <c r="P156" s="254">
        <v>7.7290815202907996</v>
      </c>
      <c r="Q156" s="254">
        <v>7.6531031534884999</v>
      </c>
      <c r="R156" s="254">
        <v>7.4033515361804998</v>
      </c>
      <c r="S156" s="255">
        <v>7.7861743109040003</v>
      </c>
      <c r="T156" s="255">
        <v>7.6547703312484998</v>
      </c>
      <c r="U156" s="256">
        <v>7.7278584452821999</v>
      </c>
      <c r="V156" s="256">
        <v>7.6689689773497998</v>
      </c>
      <c r="W156" s="254">
        <v>7.4541605938781004</v>
      </c>
      <c r="X156" s="254">
        <v>7.7067119338058001</v>
      </c>
      <c r="Y156" s="254">
        <v>7.5024312456905999</v>
      </c>
      <c r="Z156" s="254">
        <v>7.7717219936959996</v>
      </c>
      <c r="AA156" s="257">
        <v>7.1714709262821001</v>
      </c>
      <c r="AB156" s="258">
        <v>7.1198529828619996</v>
      </c>
      <c r="AC156" s="258">
        <v>6.5346936079497002</v>
      </c>
      <c r="AD156" s="259">
        <v>6.4129113092234</v>
      </c>
      <c r="AE156" s="260">
        <v>6.3705640565732002</v>
      </c>
      <c r="AF156" s="254"/>
      <c r="AG156" s="254"/>
      <c r="AH156" s="254"/>
      <c r="AI156" s="254"/>
      <c r="AJ156" s="254"/>
      <c r="AK156" s="254"/>
      <c r="AL156" s="254"/>
      <c r="AM156" s="254"/>
      <c r="AN156" s="254"/>
      <c r="AO156" s="254"/>
      <c r="AP156" s="254"/>
      <c r="AQ156" s="254"/>
      <c r="AR156" s="254"/>
      <c r="AS156" s="254"/>
      <c r="AT156" s="254"/>
      <c r="AU156" s="254"/>
      <c r="AV156" s="254"/>
      <c r="AW156" s="254"/>
      <c r="AX156" s="254"/>
      <c r="AY156" s="254"/>
      <c r="AZ156" s="254"/>
      <c r="BA156" s="254"/>
      <c r="BB156" s="254"/>
      <c r="BC156" s="254"/>
      <c r="BD156" s="254"/>
      <c r="BE156" s="254"/>
      <c r="BF156" s="254"/>
      <c r="BG156" s="254"/>
      <c r="BH156" s="254"/>
      <c r="BI156" s="254"/>
      <c r="BJ156" s="254"/>
      <c r="BK156" s="254"/>
      <c r="BL156" s="254"/>
      <c r="BM156" s="254"/>
      <c r="BN156" s="254"/>
      <c r="BO156" s="254"/>
      <c r="BP156" s="254"/>
      <c r="BQ156" s="254"/>
      <c r="BR156" s="254"/>
      <c r="BS156" s="254"/>
      <c r="BT156" s="254"/>
      <c r="BU156" s="254"/>
      <c r="BV156" s="254"/>
      <c r="BW156" s="254"/>
      <c r="BX156" s="254"/>
      <c r="BY156" s="254"/>
      <c r="BZ156" s="254"/>
      <c r="CA156" s="254"/>
      <c r="CB156" s="254"/>
      <c r="CC156" s="254"/>
      <c r="CD156" s="254"/>
      <c r="CE156" s="254"/>
      <c r="CF156" s="254"/>
      <c r="CG156" s="254"/>
      <c r="CH156" s="254"/>
      <c r="CI156" s="254"/>
      <c r="CJ156" s="254"/>
      <c r="CK156" s="254"/>
      <c r="CL156" s="254"/>
      <c r="CM156" s="254"/>
      <c r="CN156" s="254"/>
      <c r="CO156" s="254"/>
      <c r="CP156" s="254"/>
      <c r="CQ156" s="254"/>
      <c r="CR156" s="254"/>
      <c r="CS156" s="254"/>
      <c r="CT156" s="254"/>
      <c r="CU156" s="254"/>
      <c r="CV156" s="254"/>
      <c r="CW156" s="254"/>
      <c r="CX156" s="254"/>
      <c r="CY156" s="254"/>
      <c r="CZ156" s="254"/>
      <c r="DA156" s="254"/>
      <c r="DB156" s="254"/>
      <c r="DH156" s="7"/>
      <c r="DI156" s="7"/>
      <c r="DJ156" s="7"/>
      <c r="DK156" s="7"/>
      <c r="DL156" s="7"/>
      <c r="DM156" s="7"/>
      <c r="DN156" s="7"/>
      <c r="DO156" s="7"/>
      <c r="DP156" s="7"/>
      <c r="DQ156" s="7"/>
      <c r="DR156" s="7"/>
      <c r="DS156" s="7"/>
      <c r="DT156" s="7"/>
      <c r="DU156" s="7"/>
    </row>
    <row r="157" spans="1:125" x14ac:dyDescent="0.25">
      <c r="A157" s="269" t="s">
        <v>94</v>
      </c>
      <c r="B157" s="249">
        <v>6916140</v>
      </c>
      <c r="C157" s="250">
        <v>0.58623357202638504</v>
      </c>
      <c r="D157" s="251">
        <v>5972.5790409195306</v>
      </c>
      <c r="E157" s="251"/>
      <c r="F157" s="252"/>
      <c r="G157" s="253">
        <v>0.75002668640893999</v>
      </c>
      <c r="H157" s="253">
        <v>0.78293586429897</v>
      </c>
      <c r="I157" s="253">
        <v>0.79908859209134997</v>
      </c>
      <c r="J157" s="253">
        <v>0.86382197891227996</v>
      </c>
      <c r="K157" s="253">
        <v>0.87454617389004996</v>
      </c>
      <c r="L157" s="253">
        <v>0.81985545427468998</v>
      </c>
      <c r="M157" s="253">
        <v>0.85619843555640995</v>
      </c>
      <c r="N157" s="253">
        <v>0.87607762542837997</v>
      </c>
      <c r="O157" s="254">
        <v>0.83083757168150996</v>
      </c>
      <c r="P157" s="254">
        <v>0.80213951641081005</v>
      </c>
      <c r="Q157" s="254">
        <v>0.81410790172137004</v>
      </c>
      <c r="R157" s="254">
        <v>0.84051408413733997</v>
      </c>
      <c r="S157" s="255">
        <v>0.82473432835180005</v>
      </c>
      <c r="T157" s="255">
        <v>0.78020728886595003</v>
      </c>
      <c r="U157" s="256">
        <v>0.81627650425872</v>
      </c>
      <c r="V157" s="256">
        <v>0.90383035461514005</v>
      </c>
      <c r="W157" s="254">
        <v>0.93046631214326003</v>
      </c>
      <c r="X157" s="254">
        <v>0.91394642595283004</v>
      </c>
      <c r="Y157" s="254">
        <v>0.82426194540399</v>
      </c>
      <c r="Z157" s="254">
        <v>0.83826239172837003</v>
      </c>
      <c r="AA157" s="257">
        <v>0.73967202504791996</v>
      </c>
      <c r="AB157" s="258">
        <v>0.80118183197932002</v>
      </c>
      <c r="AC157" s="258">
        <v>0.80397622366413002</v>
      </c>
      <c r="AD157" s="259">
        <v>0.83803651980185001</v>
      </c>
      <c r="AE157" s="260">
        <v>0.86059733116473003</v>
      </c>
      <c r="AF157" s="254"/>
      <c r="AG157" s="254"/>
      <c r="AH157" s="254"/>
      <c r="AI157" s="254"/>
      <c r="AJ157" s="254"/>
      <c r="AK157" s="254"/>
      <c r="AL157" s="254"/>
      <c r="AM157" s="254"/>
      <c r="AN157" s="254"/>
      <c r="AO157" s="254"/>
      <c r="AP157" s="254"/>
      <c r="AQ157" s="254"/>
      <c r="AR157" s="254"/>
      <c r="AS157" s="254"/>
      <c r="AT157" s="254"/>
      <c r="AU157" s="254"/>
      <c r="AV157" s="254"/>
      <c r="AW157" s="254"/>
      <c r="AX157" s="254"/>
      <c r="AY157" s="254"/>
      <c r="AZ157" s="254"/>
      <c r="BA157" s="254"/>
      <c r="BB157" s="254"/>
      <c r="BC157" s="254"/>
      <c r="BD157" s="254"/>
      <c r="BE157" s="254"/>
      <c r="BF157" s="254"/>
      <c r="BG157" s="254"/>
      <c r="BH157" s="254"/>
      <c r="BI157" s="254"/>
      <c r="BJ157" s="254"/>
      <c r="BK157" s="254"/>
      <c r="BL157" s="254"/>
      <c r="BM157" s="254"/>
      <c r="BN157" s="254"/>
      <c r="BO157" s="254"/>
      <c r="BP157" s="254"/>
      <c r="BQ157" s="254"/>
      <c r="BR157" s="254"/>
      <c r="BS157" s="254"/>
      <c r="BT157" s="254"/>
      <c r="BU157" s="254"/>
      <c r="BV157" s="254"/>
      <c r="BW157" s="254"/>
      <c r="BX157" s="254"/>
      <c r="BY157" s="254"/>
      <c r="BZ157" s="254"/>
      <c r="CA157" s="254"/>
      <c r="CB157" s="254"/>
      <c r="CC157" s="254"/>
      <c r="CD157" s="254"/>
      <c r="CE157" s="254"/>
      <c r="CF157" s="254"/>
      <c r="CG157" s="254"/>
      <c r="CH157" s="254"/>
      <c r="CI157" s="254"/>
      <c r="CJ157" s="254"/>
      <c r="CK157" s="254"/>
      <c r="CL157" s="254"/>
      <c r="CM157" s="254"/>
      <c r="CN157" s="254"/>
      <c r="CO157" s="254"/>
      <c r="CP157" s="254"/>
      <c r="CQ157" s="254"/>
      <c r="CR157" s="254"/>
      <c r="CS157" s="254"/>
      <c r="CT157" s="254"/>
      <c r="CU157" s="254"/>
      <c r="CV157" s="254"/>
      <c r="CW157" s="254"/>
      <c r="CX157" s="254"/>
      <c r="CY157" s="254"/>
      <c r="CZ157" s="254"/>
      <c r="DA157" s="254"/>
      <c r="DB157" s="254"/>
      <c r="DH157" s="7"/>
      <c r="DI157" s="7"/>
      <c r="DJ157" s="7"/>
      <c r="DK157" s="7"/>
      <c r="DL157" s="7"/>
      <c r="DM157" s="7"/>
      <c r="DN157" s="7"/>
      <c r="DO157" s="7"/>
      <c r="DP157" s="7"/>
      <c r="DQ157" s="7"/>
      <c r="DR157" s="7"/>
      <c r="DS157" s="7"/>
      <c r="DT157" s="7"/>
      <c r="DU157" s="7"/>
    </row>
    <row r="158" spans="1:125" x14ac:dyDescent="0.25">
      <c r="A158" s="269" t="s">
        <v>69</v>
      </c>
      <c r="B158" s="249">
        <v>27032412</v>
      </c>
      <c r="C158" s="250">
        <v>6.6841004587933989E-2</v>
      </c>
      <c r="D158" s="251">
        <v>1399.0005510863932</v>
      </c>
      <c r="E158" s="251"/>
      <c r="F158" s="252"/>
      <c r="G158" s="253">
        <v>6.1797765391298998E-2</v>
      </c>
      <c r="H158" s="253">
        <v>5.9978701233786E-2</v>
      </c>
      <c r="I158" s="253">
        <v>6.0096072391216997E-2</v>
      </c>
      <c r="J158" s="253">
        <v>6.2952590339447001E-2</v>
      </c>
      <c r="K158" s="253">
        <v>6.3433926478416003E-2</v>
      </c>
      <c r="L158" s="253">
        <v>5.8654005851929002E-2</v>
      </c>
      <c r="M158" s="253">
        <v>5.6719014894403001E-2</v>
      </c>
      <c r="N158" s="253">
        <v>5.9345479682763998E-2</v>
      </c>
      <c r="O158" s="254">
        <v>5.9768936216681001E-2</v>
      </c>
      <c r="P158" s="254">
        <v>7.1711950650522993E-2</v>
      </c>
      <c r="Q158" s="254">
        <v>8.7778722906679998E-2</v>
      </c>
      <c r="R158" s="254">
        <v>8.6368093568554002E-2</v>
      </c>
      <c r="S158" s="255">
        <v>0.11589961475341</v>
      </c>
      <c r="T158" s="255">
        <v>0.11055324896356999</v>
      </c>
      <c r="U158" s="256">
        <v>0.11499854077726999</v>
      </c>
      <c r="V158" s="256">
        <v>0.10905081058466</v>
      </c>
      <c r="W158" s="254">
        <v>0.1048400783943</v>
      </c>
      <c r="X158" s="254">
        <v>9.1906657355401003E-2</v>
      </c>
      <c r="Y158" s="254">
        <v>9.0888402388181994E-2</v>
      </c>
      <c r="Z158" s="254">
        <v>0.10239023116516</v>
      </c>
      <c r="AA158" s="257">
        <v>0.10008906088378</v>
      </c>
      <c r="AB158" s="258">
        <v>0.11432435291532</v>
      </c>
      <c r="AC158" s="258">
        <v>0.12389409876602001</v>
      </c>
      <c r="AD158" s="259">
        <v>0.11726590919483</v>
      </c>
      <c r="AE158" s="260">
        <v>0.11476588726130001</v>
      </c>
      <c r="AF158" s="254"/>
      <c r="AG158" s="254"/>
      <c r="AH158" s="254"/>
      <c r="AI158" s="254"/>
      <c r="AJ158" s="254"/>
      <c r="AK158" s="254"/>
      <c r="AL158" s="254"/>
      <c r="AM158" s="254"/>
      <c r="AN158" s="254"/>
      <c r="AO158" s="254"/>
      <c r="AP158" s="254"/>
      <c r="AQ158" s="254"/>
      <c r="AR158" s="254"/>
      <c r="AS158" s="254"/>
      <c r="AT158" s="254"/>
      <c r="AU158" s="254"/>
      <c r="AV158" s="254"/>
      <c r="AW158" s="254"/>
      <c r="AX158" s="254"/>
      <c r="AY158" s="254"/>
      <c r="AZ158" s="254"/>
      <c r="BA158" s="254"/>
      <c r="BB158" s="254"/>
      <c r="BC158" s="254"/>
      <c r="BD158" s="254"/>
      <c r="BE158" s="254"/>
      <c r="BF158" s="254"/>
      <c r="BG158" s="254"/>
      <c r="BH158" s="254"/>
      <c r="BI158" s="254"/>
      <c r="BJ158" s="254"/>
      <c r="BK158" s="254"/>
      <c r="BL158" s="254"/>
      <c r="BM158" s="254"/>
      <c r="BN158" s="254"/>
      <c r="BO158" s="254"/>
      <c r="BP158" s="254"/>
      <c r="BQ158" s="254"/>
      <c r="BR158" s="254"/>
      <c r="BS158" s="254"/>
      <c r="BT158" s="254"/>
      <c r="BU158" s="254"/>
      <c r="BV158" s="254"/>
      <c r="BW158" s="254"/>
      <c r="BX158" s="254"/>
      <c r="BY158" s="254"/>
      <c r="BZ158" s="254"/>
      <c r="CA158" s="254"/>
      <c r="CB158" s="254"/>
      <c r="CC158" s="254"/>
      <c r="CD158" s="254"/>
      <c r="CE158" s="254"/>
      <c r="CF158" s="254"/>
      <c r="CG158" s="254"/>
      <c r="CH158" s="254"/>
      <c r="CI158" s="254"/>
      <c r="CJ158" s="254"/>
      <c r="CK158" s="254"/>
      <c r="CL158" s="254"/>
      <c r="CM158" s="254"/>
      <c r="CN158" s="254"/>
      <c r="CO158" s="254"/>
      <c r="CP158" s="254"/>
      <c r="CQ158" s="254"/>
      <c r="CR158" s="254"/>
      <c r="CS158" s="254"/>
      <c r="CT158" s="254"/>
      <c r="CU158" s="254"/>
      <c r="CV158" s="254"/>
      <c r="CW158" s="254"/>
      <c r="CX158" s="254"/>
      <c r="CY158" s="254"/>
      <c r="CZ158" s="254"/>
      <c r="DA158" s="254"/>
      <c r="DB158" s="254"/>
      <c r="DH158" s="7"/>
      <c r="DI158" s="7"/>
      <c r="DJ158" s="7"/>
      <c r="DK158" s="7"/>
      <c r="DL158" s="7"/>
      <c r="DM158" s="7"/>
      <c r="DN158" s="7"/>
      <c r="DO158" s="7"/>
      <c r="DP158" s="7"/>
      <c r="DQ158" s="7"/>
      <c r="DR158" s="7"/>
      <c r="DS158" s="7"/>
      <c r="DT158" s="7"/>
      <c r="DU158" s="7"/>
    </row>
    <row r="159" spans="1:125" x14ac:dyDescent="0.25">
      <c r="A159" s="269" t="s">
        <v>102</v>
      </c>
      <c r="B159" s="249">
        <v>232679478</v>
      </c>
      <c r="C159" s="250">
        <v>0.83066137769774695</v>
      </c>
      <c r="D159" s="251">
        <v>4988.9976271019868</v>
      </c>
      <c r="E159" s="251">
        <v>5.63</v>
      </c>
      <c r="F159" s="252"/>
      <c r="G159" s="253">
        <v>0.81890672603337999</v>
      </c>
      <c r="H159" s="253">
        <v>0.84761342388989003</v>
      </c>
      <c r="I159" s="253">
        <v>0.74781663153114997</v>
      </c>
      <c r="J159" s="253">
        <v>0.81543462470336003</v>
      </c>
      <c r="K159" s="253">
        <v>0.76774386360447</v>
      </c>
      <c r="L159" s="253">
        <v>0.74111405405103004</v>
      </c>
      <c r="M159" s="253">
        <v>0.65017894223495998</v>
      </c>
      <c r="N159" s="253">
        <v>0.57633169326324996</v>
      </c>
      <c r="O159" s="254">
        <v>0.60915540732498996</v>
      </c>
      <c r="P159" s="254">
        <v>0.5240697794143</v>
      </c>
      <c r="Q159" s="254">
        <v>0.59531333515548002</v>
      </c>
      <c r="R159" s="254">
        <v>0.63865168303455999</v>
      </c>
      <c r="S159" s="255">
        <v>0.61122340075440995</v>
      </c>
      <c r="T159" s="255">
        <v>0.66699729724090995</v>
      </c>
      <c r="U159" s="256">
        <v>0.69548561464441006</v>
      </c>
      <c r="V159" s="256">
        <v>0.65378428568279001</v>
      </c>
      <c r="W159" s="254">
        <v>0.66390469084547998</v>
      </c>
      <c r="X159" s="254">
        <v>0.60790110125783003</v>
      </c>
      <c r="Y159" s="254">
        <v>0.61982414875723002</v>
      </c>
      <c r="Z159" s="254">
        <v>0.62751081143680998</v>
      </c>
      <c r="AA159" s="257">
        <v>0.57684311763977003</v>
      </c>
      <c r="AB159" s="280">
        <v>0.61906982055838</v>
      </c>
      <c r="AC159" s="258">
        <v>0.59509022799483002</v>
      </c>
      <c r="AD159" s="259">
        <v>0.56608618292889001</v>
      </c>
      <c r="AE159" s="260">
        <v>0.57864715325627003</v>
      </c>
      <c r="AF159" s="254"/>
      <c r="AG159" s="254"/>
      <c r="AH159" s="254"/>
      <c r="AI159" s="254"/>
      <c r="AJ159" s="254"/>
      <c r="AK159" s="254"/>
      <c r="AL159" s="254"/>
      <c r="AM159" s="254"/>
      <c r="AN159" s="254"/>
      <c r="AO159" s="254"/>
      <c r="AP159" s="254"/>
      <c r="AQ159" s="254"/>
      <c r="AR159" s="254"/>
      <c r="AS159" s="254"/>
      <c r="AT159" s="254"/>
      <c r="AU159" s="254"/>
      <c r="AV159" s="254"/>
      <c r="AW159" s="254"/>
      <c r="AX159" s="254"/>
      <c r="AY159" s="254"/>
      <c r="AZ159" s="254"/>
      <c r="BA159" s="254"/>
      <c r="BB159" s="254"/>
      <c r="BC159" s="254"/>
      <c r="BD159" s="254"/>
      <c r="BE159" s="254"/>
      <c r="BF159" s="254"/>
      <c r="BG159" s="254"/>
      <c r="BH159" s="254"/>
      <c r="BI159" s="254"/>
      <c r="BJ159" s="254"/>
      <c r="BK159" s="254"/>
      <c r="BL159" s="254"/>
      <c r="BM159" s="254"/>
      <c r="BN159" s="254"/>
      <c r="BO159" s="254"/>
      <c r="BP159" s="254"/>
      <c r="BQ159" s="254"/>
      <c r="BR159" s="254"/>
      <c r="BS159" s="254"/>
      <c r="BT159" s="254"/>
      <c r="BU159" s="254"/>
      <c r="BV159" s="254"/>
      <c r="BW159" s="254"/>
      <c r="BX159" s="254"/>
      <c r="BY159" s="254"/>
      <c r="BZ159" s="254"/>
      <c r="CA159" s="254"/>
      <c r="CB159" s="254"/>
      <c r="CC159" s="254"/>
      <c r="CD159" s="254"/>
      <c r="CE159" s="254"/>
      <c r="CF159" s="254"/>
      <c r="CG159" s="254"/>
      <c r="CH159" s="254"/>
      <c r="CI159" s="254"/>
      <c r="CJ159" s="254"/>
      <c r="CK159" s="254"/>
      <c r="CL159" s="254"/>
      <c r="CM159" s="254"/>
      <c r="CN159" s="254"/>
      <c r="CO159" s="254"/>
      <c r="CP159" s="254"/>
      <c r="CQ159" s="254"/>
      <c r="CR159" s="254"/>
      <c r="CS159" s="254"/>
      <c r="CT159" s="254"/>
      <c r="CU159" s="254"/>
      <c r="CV159" s="254"/>
      <c r="CW159" s="254"/>
      <c r="CX159" s="254"/>
      <c r="CY159" s="254"/>
      <c r="CZ159" s="254"/>
      <c r="DA159" s="254"/>
      <c r="DB159" s="254"/>
      <c r="DH159" s="7"/>
      <c r="DI159" s="7"/>
      <c r="DJ159" s="7"/>
      <c r="DK159" s="7"/>
      <c r="DL159" s="7"/>
      <c r="DM159" s="7"/>
      <c r="DN159" s="7"/>
      <c r="DO159" s="7"/>
      <c r="DP159" s="7"/>
      <c r="DQ159" s="7"/>
      <c r="DR159" s="7"/>
      <c r="DS159" s="7"/>
      <c r="DT159" s="7"/>
      <c r="DU159" s="7"/>
    </row>
    <row r="160" spans="1:125" x14ac:dyDescent="0.25">
      <c r="A160" s="269" t="s">
        <v>151</v>
      </c>
      <c r="B160" s="249">
        <v>26498823</v>
      </c>
      <c r="C160" s="250">
        <v>4.4213531648486804</v>
      </c>
      <c r="D160" s="130"/>
      <c r="E160" s="251"/>
      <c r="F160" s="252"/>
      <c r="G160" s="253">
        <v>3.2188935854401</v>
      </c>
      <c r="H160" s="253">
        <v>3.3146155630230001</v>
      </c>
      <c r="I160" s="253">
        <v>3.1471067392254999</v>
      </c>
      <c r="J160" s="253">
        <v>3.1855067894765998</v>
      </c>
      <c r="K160" s="253">
        <v>3.2248705845888002</v>
      </c>
      <c r="L160" s="253">
        <v>3.3357077376012998</v>
      </c>
      <c r="M160" s="253">
        <v>3.3767587682601001</v>
      </c>
      <c r="N160" s="253">
        <v>2.8089412885258001</v>
      </c>
      <c r="O160" s="254">
        <v>3.0605436611636998</v>
      </c>
      <c r="P160" s="254">
        <v>2.9297786336259</v>
      </c>
      <c r="Q160" s="254">
        <v>2.8075691705866999</v>
      </c>
      <c r="R160" s="254">
        <v>2.0552918951147001</v>
      </c>
      <c r="S160" s="255">
        <v>1.9723863407946001</v>
      </c>
      <c r="T160" s="255">
        <v>1.5171859968821</v>
      </c>
      <c r="U160" s="256">
        <v>1.6567079108372</v>
      </c>
      <c r="V160" s="256">
        <v>1.2935452262125</v>
      </c>
      <c r="W160" s="254">
        <v>1.4201436758024</v>
      </c>
      <c r="X160" s="254">
        <v>2.8850467416315002</v>
      </c>
      <c r="Y160" s="254">
        <v>2.5925319932625999</v>
      </c>
      <c r="Z160" s="254">
        <v>2.8534210270451998</v>
      </c>
      <c r="AA160" s="257">
        <v>2.6719312133402999</v>
      </c>
      <c r="AB160" s="258">
        <v>2.2076463186289002</v>
      </c>
      <c r="AC160" s="258">
        <v>2.2951076510420001</v>
      </c>
      <c r="AD160" s="259">
        <v>2.5099886219279002</v>
      </c>
      <c r="AE160" s="260">
        <v>2.5227324549964001</v>
      </c>
      <c r="AF160" s="254"/>
      <c r="AG160" s="254"/>
      <c r="AH160" s="254"/>
      <c r="AI160" s="254"/>
      <c r="AJ160" s="254"/>
      <c r="AK160" s="254"/>
      <c r="AL160" s="254"/>
      <c r="AM160" s="254"/>
      <c r="AN160" s="254"/>
      <c r="AO160" s="254"/>
      <c r="AP160" s="254"/>
      <c r="AQ160" s="254"/>
      <c r="AR160" s="254"/>
      <c r="AS160" s="254"/>
      <c r="AT160" s="254"/>
      <c r="AU160" s="254"/>
      <c r="AV160" s="254"/>
      <c r="AW160" s="254"/>
      <c r="AX160" s="254"/>
      <c r="AY160" s="254"/>
      <c r="AZ160" s="254"/>
      <c r="BA160" s="254"/>
      <c r="BB160" s="254"/>
      <c r="BC160" s="254"/>
      <c r="BD160" s="254"/>
      <c r="BE160" s="254"/>
      <c r="BF160" s="254"/>
      <c r="BG160" s="254"/>
      <c r="BH160" s="254"/>
      <c r="BI160" s="254"/>
      <c r="BJ160" s="254"/>
      <c r="BK160" s="254"/>
      <c r="BL160" s="254"/>
      <c r="BM160" s="254"/>
      <c r="BN160" s="254"/>
      <c r="BO160" s="254"/>
      <c r="BP160" s="254"/>
      <c r="BQ160" s="254"/>
      <c r="BR160" s="254"/>
      <c r="BS160" s="254"/>
      <c r="BT160" s="254"/>
      <c r="BU160" s="254"/>
      <c r="BV160" s="254"/>
      <c r="BW160" s="254"/>
      <c r="BX160" s="254"/>
      <c r="BY160" s="254"/>
      <c r="BZ160" s="254"/>
      <c r="CA160" s="254"/>
      <c r="CB160" s="254"/>
      <c r="CC160" s="254"/>
      <c r="CD160" s="254"/>
      <c r="CE160" s="254"/>
      <c r="CF160" s="254"/>
      <c r="CG160" s="254"/>
      <c r="CH160" s="254"/>
      <c r="CI160" s="254"/>
      <c r="CJ160" s="254"/>
      <c r="CK160" s="254"/>
      <c r="CL160" s="254"/>
      <c r="CM160" s="254"/>
      <c r="CN160" s="254"/>
      <c r="CO160" s="254"/>
      <c r="CP160" s="254"/>
      <c r="CQ160" s="254"/>
      <c r="CR160" s="254"/>
      <c r="CS160" s="254"/>
      <c r="CT160" s="254"/>
      <c r="CU160" s="254"/>
      <c r="CV160" s="254"/>
      <c r="CW160" s="254"/>
      <c r="CX160" s="254"/>
      <c r="CY160" s="254"/>
      <c r="CZ160" s="254"/>
      <c r="DA160" s="254"/>
      <c r="DB160" s="254"/>
      <c r="DH160" s="7"/>
      <c r="DI160" s="7"/>
      <c r="DJ160" s="7"/>
      <c r="DK160" s="7"/>
      <c r="DL160" s="7"/>
      <c r="DM160" s="7"/>
      <c r="DN160" s="7"/>
      <c r="DO160" s="7"/>
      <c r="DP160" s="7"/>
      <c r="DQ160" s="7"/>
      <c r="DR160" s="7"/>
      <c r="DS160" s="7"/>
      <c r="DT160" s="7"/>
      <c r="DU160" s="7"/>
    </row>
    <row r="161" spans="1:125" x14ac:dyDescent="0.25">
      <c r="A161" s="269" t="s">
        <v>157</v>
      </c>
      <c r="B161" s="249">
        <v>1792179</v>
      </c>
      <c r="C161" s="250">
        <v>4.7849364604850102</v>
      </c>
      <c r="D161" s="251">
        <v>17565.597829011385</v>
      </c>
      <c r="E161" s="251"/>
      <c r="F161" s="252"/>
      <c r="G161" s="262">
        <v>4.4414451359741998</v>
      </c>
      <c r="H161" s="262">
        <v>4.5139941926232003</v>
      </c>
      <c r="I161" s="262">
        <v>4.2412743848570003</v>
      </c>
      <c r="J161" s="262">
        <v>4.5981940036623001</v>
      </c>
      <c r="K161" s="262">
        <v>4.4730181647566001</v>
      </c>
      <c r="L161" s="262">
        <v>4.6901878281671001</v>
      </c>
      <c r="M161" s="262">
        <v>4.6760770976336996</v>
      </c>
      <c r="N161" s="262">
        <v>5.0164192724137999</v>
      </c>
      <c r="O161" s="263">
        <v>4.9058637743112996</v>
      </c>
      <c r="P161" s="263">
        <v>4.4084216786637</v>
      </c>
      <c r="Q161" s="254">
        <v>4.4308454809056004</v>
      </c>
      <c r="R161" s="254">
        <v>4.9430797881751003</v>
      </c>
      <c r="S161" s="255">
        <v>4.6384376640161999</v>
      </c>
      <c r="T161" s="255">
        <v>4.2378551668408004</v>
      </c>
      <c r="U161" s="256">
        <v>4.0200168389251996</v>
      </c>
      <c r="V161" s="256">
        <v>3.8150909368614001</v>
      </c>
      <c r="W161" s="254">
        <v>3.6617664667123999</v>
      </c>
      <c r="X161" s="254">
        <v>3.8308832201699001</v>
      </c>
      <c r="Y161" s="254">
        <v>3.6175053618762001</v>
      </c>
      <c r="Z161" s="254">
        <v>4.1585962979472999</v>
      </c>
      <c r="AA161" s="257">
        <v>3.6303755143041001</v>
      </c>
      <c r="AB161" s="258">
        <v>3.6543612467224</v>
      </c>
      <c r="AC161" s="258">
        <v>3.9273385059369001</v>
      </c>
      <c r="AD161" s="259">
        <v>3.8374443051606999</v>
      </c>
      <c r="AE161" s="260">
        <v>3.4932112464365002</v>
      </c>
      <c r="AF161" s="254"/>
      <c r="AG161" s="254"/>
      <c r="AH161" s="254"/>
      <c r="AI161" s="254"/>
      <c r="AJ161" s="254"/>
      <c r="AK161" s="254"/>
      <c r="AL161" s="254"/>
      <c r="AM161" s="254"/>
      <c r="AN161" s="254"/>
      <c r="AO161" s="254"/>
      <c r="AP161" s="254"/>
      <c r="AQ161" s="254"/>
      <c r="AR161" s="254"/>
      <c r="AS161" s="254"/>
      <c r="AT161" s="254"/>
      <c r="AU161" s="254"/>
      <c r="AV161" s="254"/>
      <c r="AW161" s="254"/>
      <c r="AX161" s="254"/>
      <c r="AY161" s="254"/>
      <c r="AZ161" s="254"/>
      <c r="BA161" s="254"/>
      <c r="BB161" s="254"/>
      <c r="BC161" s="254"/>
      <c r="BD161" s="254"/>
      <c r="BE161" s="254"/>
      <c r="BF161" s="254"/>
      <c r="BG161" s="254"/>
      <c r="BH161" s="254"/>
      <c r="BI161" s="254"/>
      <c r="BJ161" s="254"/>
      <c r="BK161" s="254"/>
      <c r="BL161" s="254"/>
      <c r="BM161" s="254"/>
      <c r="BN161" s="254"/>
      <c r="BO161" s="254"/>
      <c r="BP161" s="254"/>
      <c r="BQ161" s="254"/>
      <c r="BR161" s="254"/>
      <c r="BS161" s="254"/>
      <c r="BT161" s="254"/>
      <c r="BU161" s="254"/>
      <c r="BV161" s="254"/>
      <c r="BW161" s="254"/>
      <c r="BX161" s="254"/>
      <c r="BY161" s="254"/>
      <c r="BZ161" s="254"/>
      <c r="CA161" s="254"/>
      <c r="CB161" s="254"/>
      <c r="CC161" s="254"/>
      <c r="CD161" s="254"/>
      <c r="CE161" s="254"/>
      <c r="CF161" s="254"/>
      <c r="CG161" s="254"/>
      <c r="CH161" s="254"/>
      <c r="CI161" s="254"/>
      <c r="CJ161" s="254"/>
      <c r="CK161" s="254"/>
      <c r="CL161" s="254"/>
      <c r="CM161" s="254"/>
      <c r="CN161" s="254"/>
      <c r="CO161" s="254"/>
      <c r="CP161" s="254"/>
      <c r="CQ161" s="254"/>
      <c r="CR161" s="254"/>
      <c r="CS161" s="254"/>
      <c r="CT161" s="254"/>
      <c r="CU161" s="254"/>
      <c r="CV161" s="254"/>
      <c r="CW161" s="254"/>
      <c r="CX161" s="254"/>
      <c r="CY161" s="254"/>
      <c r="CZ161" s="254"/>
      <c r="DA161" s="254"/>
      <c r="DB161" s="254"/>
      <c r="DH161" s="7"/>
      <c r="DI161" s="7"/>
      <c r="DJ161" s="7"/>
      <c r="DK161" s="7"/>
      <c r="DL161" s="7"/>
      <c r="DM161" s="7"/>
      <c r="DN161" s="7"/>
      <c r="DO161" s="7"/>
      <c r="DP161" s="7"/>
      <c r="DQ161" s="7"/>
      <c r="DR161" s="7"/>
      <c r="DS161" s="7"/>
      <c r="DT161" s="7"/>
      <c r="DU161" s="7"/>
    </row>
    <row r="162" spans="1:125" x14ac:dyDescent="0.25">
      <c r="A162" s="269" t="s">
        <v>191</v>
      </c>
      <c r="B162" s="249">
        <v>5572272</v>
      </c>
      <c r="C162" s="250">
        <v>9.2193387349054294</v>
      </c>
      <c r="D162" s="251">
        <v>75981.99376210419</v>
      </c>
      <c r="E162" s="251">
        <v>3883.75</v>
      </c>
      <c r="F162" s="252"/>
      <c r="G162" s="253">
        <v>9.2834141328927995</v>
      </c>
      <c r="H162" s="253">
        <v>9.3482322145758001</v>
      </c>
      <c r="I162" s="253">
        <v>9.1473929367483002</v>
      </c>
      <c r="J162" s="253">
        <v>9.7253036440590996</v>
      </c>
      <c r="K162" s="253">
        <v>9.7626997394763997</v>
      </c>
      <c r="L162" s="253">
        <v>9.3500340050818007</v>
      </c>
      <c r="M162" s="253">
        <v>9.4182162911291005</v>
      </c>
      <c r="N162" s="253">
        <v>9.5146467181192005</v>
      </c>
      <c r="O162" s="254">
        <v>9.8722988200388997</v>
      </c>
      <c r="P162" s="254">
        <v>9.3480918560924007</v>
      </c>
      <c r="Q162" s="254">
        <v>9.8211477563618992</v>
      </c>
      <c r="R162" s="254">
        <v>9.4872138397712007</v>
      </c>
      <c r="S162" s="255">
        <v>9.2557082716793992</v>
      </c>
      <c r="T162" s="255">
        <v>9.2331712772997001</v>
      </c>
      <c r="U162" s="256">
        <v>9.1415630964559007</v>
      </c>
      <c r="V162" s="256">
        <v>9.2222415568278002</v>
      </c>
      <c r="W162" s="254">
        <v>9.0150067184607998</v>
      </c>
      <c r="X162" s="254">
        <v>8.9359085561448008</v>
      </c>
      <c r="Y162" s="254">
        <v>8.7123487467595009</v>
      </c>
      <c r="Z162" s="254">
        <v>8.3960926835927001</v>
      </c>
      <c r="AA162" s="257">
        <v>8.0202497062721001</v>
      </c>
      <c r="AB162" s="258">
        <v>8.0777884658535992</v>
      </c>
      <c r="AC162" s="258">
        <v>7.8434922383119003</v>
      </c>
      <c r="AD162" s="259">
        <v>7.4240265976356996</v>
      </c>
      <c r="AE162" s="260">
        <v>7.0720514593159001</v>
      </c>
      <c r="AF162" s="254"/>
      <c r="AG162" s="254"/>
      <c r="AH162" s="254"/>
      <c r="AI162" s="254"/>
      <c r="AJ162" s="254"/>
      <c r="AK162" s="254"/>
      <c r="AL162" s="254"/>
      <c r="AM162" s="254"/>
      <c r="AN162" s="254"/>
      <c r="AO162" s="254"/>
      <c r="AP162" s="254"/>
      <c r="AQ162" s="254"/>
      <c r="AR162" s="254"/>
      <c r="AS162" s="254"/>
      <c r="AT162" s="254"/>
      <c r="AU162" s="254"/>
      <c r="AV162" s="254"/>
      <c r="AW162" s="254"/>
      <c r="AX162" s="254"/>
      <c r="AY162" s="254"/>
      <c r="AZ162" s="254"/>
      <c r="BA162" s="254"/>
      <c r="BB162" s="254"/>
      <c r="BC162" s="254"/>
      <c r="BD162" s="254"/>
      <c r="BE162" s="254"/>
      <c r="BF162" s="254"/>
      <c r="BG162" s="254"/>
      <c r="BH162" s="254"/>
      <c r="BI162" s="254"/>
      <c r="BJ162" s="254"/>
      <c r="BK162" s="254"/>
      <c r="BL162" s="254"/>
      <c r="BM162" s="254"/>
      <c r="BN162" s="254"/>
      <c r="BO162" s="254"/>
      <c r="BP162" s="254"/>
      <c r="BQ162" s="254"/>
      <c r="BR162" s="254"/>
      <c r="BS162" s="254"/>
      <c r="BT162" s="254"/>
      <c r="BU162" s="254"/>
      <c r="BV162" s="254"/>
      <c r="BW162" s="254"/>
      <c r="BX162" s="254"/>
      <c r="BY162" s="254"/>
      <c r="BZ162" s="254"/>
      <c r="CA162" s="254"/>
      <c r="CB162" s="254"/>
      <c r="CC162" s="254"/>
      <c r="CD162" s="254"/>
      <c r="CE162" s="254"/>
      <c r="CF162" s="254"/>
      <c r="CG162" s="254"/>
      <c r="CH162" s="254"/>
      <c r="CI162" s="254"/>
      <c r="CJ162" s="254"/>
      <c r="CK162" s="254"/>
      <c r="CL162" s="254"/>
      <c r="CM162" s="254"/>
      <c r="CN162" s="254"/>
      <c r="CO162" s="254"/>
      <c r="CP162" s="254"/>
      <c r="CQ162" s="254"/>
      <c r="CR162" s="254"/>
      <c r="CS162" s="254"/>
      <c r="CT162" s="254"/>
      <c r="CU162" s="254"/>
      <c r="CV162" s="254"/>
      <c r="CW162" s="254"/>
      <c r="CX162" s="254"/>
      <c r="CY162" s="254"/>
      <c r="CZ162" s="254"/>
      <c r="DA162" s="254"/>
      <c r="DB162" s="254"/>
      <c r="DH162" s="7"/>
      <c r="DI162" s="7"/>
      <c r="DJ162" s="7"/>
      <c r="DK162" s="7"/>
      <c r="DL162" s="7"/>
      <c r="DM162" s="7"/>
      <c r="DN162" s="7"/>
      <c r="DO162" s="7"/>
      <c r="DP162" s="7"/>
      <c r="DQ162" s="7"/>
      <c r="DR162" s="7"/>
      <c r="DS162" s="7"/>
      <c r="DT162" s="7"/>
      <c r="DU162" s="7"/>
    </row>
    <row r="163" spans="1:125" x14ac:dyDescent="0.25">
      <c r="A163" s="269" t="s">
        <v>185</v>
      </c>
      <c r="B163" s="249">
        <v>5281538</v>
      </c>
      <c r="C163" s="250">
        <v>9.8312017376750607</v>
      </c>
      <c r="D163" s="142">
        <v>41986.721952488209</v>
      </c>
      <c r="E163" s="251"/>
      <c r="F163" s="252"/>
      <c r="G163" s="253">
        <v>11.603758676723</v>
      </c>
      <c r="H163" s="253">
        <v>12.411601493914</v>
      </c>
      <c r="I163" s="253">
        <v>13.045714641319</v>
      </c>
      <c r="J163" s="253">
        <v>13.492270940686</v>
      </c>
      <c r="K163" s="253">
        <v>12.998266270250999</v>
      </c>
      <c r="L163" s="253">
        <v>13.157759511255</v>
      </c>
      <c r="M163" s="253">
        <v>16.316491079311</v>
      </c>
      <c r="N163" s="253">
        <v>17.114015601662</v>
      </c>
      <c r="O163" s="254">
        <v>16.211681662025001</v>
      </c>
      <c r="P163" s="254">
        <v>16.338847765575998</v>
      </c>
      <c r="Q163" s="254">
        <v>16.930427325745999</v>
      </c>
      <c r="R163" s="254">
        <v>18.454157546990999</v>
      </c>
      <c r="S163" s="255">
        <v>19.464303761837002</v>
      </c>
      <c r="T163" s="255">
        <v>19.030850247983999</v>
      </c>
      <c r="U163" s="256">
        <v>18.942090166598</v>
      </c>
      <c r="V163" s="256">
        <v>18.887613435254</v>
      </c>
      <c r="W163" s="254">
        <v>18.221994172481001</v>
      </c>
      <c r="X163" s="254">
        <v>17.54861298306</v>
      </c>
      <c r="Y163" s="254">
        <v>17.469576694215</v>
      </c>
      <c r="Z163" s="254">
        <v>17.078778772254999</v>
      </c>
      <c r="AA163" s="257">
        <v>15.955485358228</v>
      </c>
      <c r="AB163" s="258">
        <v>16.646553002943001</v>
      </c>
      <c r="AC163" s="258">
        <v>17.357449138757001</v>
      </c>
      <c r="AD163" s="259">
        <v>17.598264968529001</v>
      </c>
      <c r="AE163" s="260">
        <v>17.891610213155001</v>
      </c>
      <c r="AF163" s="254"/>
      <c r="AG163" s="254"/>
      <c r="AH163" s="254"/>
      <c r="AI163" s="254"/>
      <c r="AJ163" s="254"/>
      <c r="AK163" s="254"/>
      <c r="AL163" s="254"/>
      <c r="AM163" s="254"/>
      <c r="AN163" s="254"/>
      <c r="AO163" s="254"/>
      <c r="AP163" s="254"/>
      <c r="AQ163" s="254"/>
      <c r="AR163" s="254"/>
      <c r="AS163" s="254"/>
      <c r="AT163" s="254"/>
      <c r="AU163" s="254"/>
      <c r="AV163" s="254"/>
      <c r="AW163" s="254"/>
      <c r="AX163" s="254"/>
      <c r="AY163" s="254"/>
      <c r="AZ163" s="254"/>
      <c r="BA163" s="254"/>
      <c r="BB163" s="254"/>
      <c r="BC163" s="254"/>
      <c r="BD163" s="254"/>
      <c r="BE163" s="254"/>
      <c r="BF163" s="254"/>
      <c r="BG163" s="254"/>
      <c r="BH163" s="254"/>
      <c r="BI163" s="254"/>
      <c r="BJ163" s="254"/>
      <c r="BK163" s="254"/>
      <c r="BL163" s="254"/>
      <c r="BM163" s="254"/>
      <c r="BN163" s="254"/>
      <c r="BO163" s="254"/>
      <c r="BP163" s="254"/>
      <c r="BQ163" s="254"/>
      <c r="BR163" s="254"/>
      <c r="BS163" s="254"/>
      <c r="BT163" s="254"/>
      <c r="BU163" s="254"/>
      <c r="BV163" s="254"/>
      <c r="BW163" s="254"/>
      <c r="BX163" s="254"/>
      <c r="BY163" s="254"/>
      <c r="BZ163" s="254"/>
      <c r="CA163" s="254"/>
      <c r="CB163" s="254"/>
      <c r="CC163" s="254"/>
      <c r="CD163" s="254"/>
      <c r="CE163" s="254"/>
      <c r="CF163" s="254"/>
      <c r="CG163" s="254"/>
      <c r="CH163" s="254"/>
      <c r="CI163" s="254"/>
      <c r="CJ163" s="254"/>
      <c r="CK163" s="254"/>
      <c r="CL163" s="254"/>
      <c r="CM163" s="254"/>
      <c r="CN163" s="254"/>
      <c r="CO163" s="254"/>
      <c r="CP163" s="254"/>
      <c r="CQ163" s="254"/>
      <c r="CR163" s="254"/>
      <c r="CS163" s="254"/>
      <c r="CT163" s="254"/>
      <c r="CU163" s="254"/>
      <c r="CV163" s="254"/>
      <c r="CW163" s="254"/>
      <c r="CX163" s="254"/>
      <c r="CY163" s="254"/>
      <c r="CZ163" s="254"/>
      <c r="DA163" s="254"/>
      <c r="DB163" s="254"/>
      <c r="DH163" s="7"/>
      <c r="DI163" s="7"/>
      <c r="DJ163" s="7"/>
      <c r="DK163" s="7"/>
      <c r="DL163" s="7"/>
      <c r="DM163" s="7"/>
      <c r="DN163" s="7"/>
      <c r="DO163" s="7"/>
      <c r="DP163" s="7"/>
      <c r="DQ163" s="7"/>
      <c r="DR163" s="7"/>
      <c r="DS163" s="7"/>
      <c r="DT163" s="7"/>
      <c r="DU163" s="7"/>
    </row>
    <row r="164" spans="1:125" x14ac:dyDescent="0.25">
      <c r="A164" s="269" t="s">
        <v>97</v>
      </c>
      <c r="B164" s="249">
        <v>251269164</v>
      </c>
      <c r="C164" s="250">
        <v>0.71566124071162407</v>
      </c>
      <c r="D164" s="251">
        <v>4762.4484771925863</v>
      </c>
      <c r="E164" s="251">
        <v>11.36</v>
      </c>
      <c r="F164" s="252"/>
      <c r="G164" s="253">
        <v>0.80773485756027996</v>
      </c>
      <c r="H164" s="253">
        <v>0.80491382717791005</v>
      </c>
      <c r="I164" s="253">
        <v>0.78346437092233001</v>
      </c>
      <c r="J164" s="253">
        <v>0.79549916592730996</v>
      </c>
      <c r="K164" s="253">
        <v>0.87173194139895005</v>
      </c>
      <c r="L164" s="253">
        <v>0.87012509978899999</v>
      </c>
      <c r="M164" s="253">
        <v>0.92499396251271004</v>
      </c>
      <c r="N164" s="253">
        <v>1.0101764879469</v>
      </c>
      <c r="O164" s="254">
        <v>0.95558699135527003</v>
      </c>
      <c r="P164" s="254">
        <v>0.95824771065115</v>
      </c>
      <c r="Q164" s="254">
        <v>0.91262088325478996</v>
      </c>
      <c r="R164" s="254">
        <v>0.89123746935586001</v>
      </c>
      <c r="S164" s="255">
        <v>0.88307709104304999</v>
      </c>
      <c r="T164" s="255">
        <v>0.88490609716672997</v>
      </c>
      <c r="U164" s="256">
        <v>0.91191782336473004</v>
      </c>
      <c r="V164" s="256">
        <v>0.94140460277450999</v>
      </c>
      <c r="W164" s="254">
        <v>1.0186054836064</v>
      </c>
      <c r="X164" s="254">
        <v>1.0826320801830001</v>
      </c>
      <c r="Y164" s="254">
        <v>1.0074625295383</v>
      </c>
      <c r="Z164" s="254">
        <v>0.97186800232137005</v>
      </c>
      <c r="AA164" s="257">
        <v>1.0683297869395001</v>
      </c>
      <c r="AB164" s="258">
        <v>1.0802876256653</v>
      </c>
      <c r="AC164" s="258">
        <v>1.0905763416072001</v>
      </c>
      <c r="AD164" s="259">
        <v>0.95161729833288</v>
      </c>
      <c r="AE164" s="260">
        <v>0.91409790867980001</v>
      </c>
      <c r="AF164" s="254"/>
      <c r="AG164" s="254"/>
      <c r="AH164" s="254"/>
      <c r="AI164" s="254"/>
      <c r="AJ164" s="254"/>
      <c r="AK164" s="254"/>
      <c r="AL164" s="254"/>
      <c r="AM164" s="254"/>
      <c r="AN164" s="254"/>
      <c r="AO164" s="254"/>
      <c r="AP164" s="254"/>
      <c r="AQ164" s="254"/>
      <c r="AR164" s="254"/>
      <c r="AS164" s="254"/>
      <c r="AT164" s="254"/>
      <c r="AU164" s="254"/>
      <c r="AV164" s="254"/>
      <c r="AW164" s="254"/>
      <c r="AX164" s="254"/>
      <c r="AY164" s="254"/>
      <c r="AZ164" s="254"/>
      <c r="BA164" s="254"/>
      <c r="BB164" s="254"/>
      <c r="BC164" s="254"/>
      <c r="BD164" s="254"/>
      <c r="BE164" s="254"/>
      <c r="BF164" s="254"/>
      <c r="BG164" s="254"/>
      <c r="BH164" s="254"/>
      <c r="BI164" s="254"/>
      <c r="BJ164" s="254"/>
      <c r="BK164" s="254"/>
      <c r="BL164" s="254"/>
      <c r="BM164" s="254"/>
      <c r="BN164" s="254"/>
      <c r="BO164" s="254"/>
      <c r="BP164" s="254"/>
      <c r="BQ164" s="254"/>
      <c r="BR164" s="254"/>
      <c r="BS164" s="254"/>
      <c r="BT164" s="254"/>
      <c r="BU164" s="254"/>
      <c r="BV164" s="254"/>
      <c r="BW164" s="254"/>
      <c r="BX164" s="254"/>
      <c r="BY164" s="254"/>
      <c r="BZ164" s="254"/>
      <c r="CA164" s="254"/>
      <c r="CB164" s="254"/>
      <c r="CC164" s="254"/>
      <c r="CD164" s="254"/>
      <c r="CE164" s="254"/>
      <c r="CF164" s="254"/>
      <c r="CG164" s="254"/>
      <c r="CH164" s="254"/>
      <c r="CI164" s="254"/>
      <c r="CJ164" s="254"/>
      <c r="CK164" s="254"/>
      <c r="CL164" s="254"/>
      <c r="CM164" s="254"/>
      <c r="CN164" s="254"/>
      <c r="CO164" s="254"/>
      <c r="CP164" s="254"/>
      <c r="CQ164" s="254"/>
      <c r="CR164" s="254"/>
      <c r="CS164" s="254"/>
      <c r="CT164" s="254"/>
      <c r="CU164" s="254"/>
      <c r="CV164" s="254"/>
      <c r="CW164" s="254"/>
      <c r="CX164" s="254"/>
      <c r="CY164" s="254"/>
      <c r="CZ164" s="254"/>
      <c r="DA164" s="254"/>
      <c r="DB164" s="254"/>
      <c r="DH164" s="7"/>
      <c r="DI164" s="7"/>
      <c r="DJ164" s="7"/>
      <c r="DK164" s="7"/>
      <c r="DL164" s="7"/>
      <c r="DM164" s="7"/>
      <c r="DN164" s="7"/>
      <c r="DO164" s="7"/>
      <c r="DP164" s="7"/>
      <c r="DQ164" s="7"/>
      <c r="DR164" s="7"/>
      <c r="DS164" s="7"/>
      <c r="DT164" s="7"/>
      <c r="DU164" s="7"/>
    </row>
    <row r="165" spans="1:125" x14ac:dyDescent="0.25">
      <c r="A165" s="269" t="s">
        <v>219</v>
      </c>
      <c r="B165" s="249">
        <v>5289152</v>
      </c>
      <c r="C165" s="131"/>
      <c r="D165" s="142">
        <v>4960.3252456695354</v>
      </c>
      <c r="E165" s="251"/>
      <c r="F165" s="252"/>
      <c r="G165" s="132"/>
      <c r="H165" s="132"/>
      <c r="I165" s="132"/>
      <c r="J165" s="132"/>
      <c r="K165" s="132"/>
      <c r="L165" s="132"/>
      <c r="M165" s="132"/>
      <c r="N165" s="132"/>
      <c r="O165" s="134"/>
      <c r="P165" s="134"/>
      <c r="Q165" s="134"/>
      <c r="R165" s="134"/>
      <c r="S165" s="135"/>
      <c r="T165" s="135"/>
      <c r="U165" s="133"/>
      <c r="V165" s="133"/>
      <c r="W165" s="134"/>
      <c r="X165" s="134"/>
      <c r="Y165" s="134"/>
      <c r="Z165" s="134"/>
      <c r="AA165" s="191"/>
      <c r="AB165" s="204"/>
      <c r="AC165" s="204"/>
      <c r="AD165" s="216"/>
      <c r="AE165" s="215"/>
      <c r="AF165" s="129"/>
      <c r="AG165" s="129"/>
      <c r="AH165" s="129"/>
      <c r="AI165" s="129"/>
      <c r="AJ165" s="129"/>
      <c r="AK165" s="129"/>
      <c r="AL165" s="129"/>
      <c r="AM165" s="129"/>
      <c r="AN165" s="129"/>
      <c r="AO165" s="129"/>
      <c r="AP165" s="129"/>
      <c r="AQ165" s="129"/>
      <c r="AR165" s="129"/>
      <c r="AS165" s="129"/>
      <c r="AT165" s="129"/>
      <c r="AU165" s="129"/>
      <c r="AV165" s="129"/>
      <c r="AW165" s="129"/>
      <c r="AX165" s="129"/>
      <c r="AY165" s="129"/>
      <c r="AZ165" s="129"/>
      <c r="BA165" s="129"/>
      <c r="BB165" s="129"/>
      <c r="BC165" s="129"/>
      <c r="BD165" s="129"/>
      <c r="BE165" s="129"/>
      <c r="BF165" s="129"/>
      <c r="BG165" s="129"/>
      <c r="BH165" s="129"/>
      <c r="BI165" s="129"/>
      <c r="BJ165" s="129"/>
      <c r="BK165" s="129"/>
      <c r="BL165" s="129"/>
      <c r="BM165" s="129"/>
      <c r="BN165" s="129"/>
      <c r="BO165" s="129"/>
      <c r="BP165" s="129"/>
      <c r="BQ165" s="129"/>
      <c r="BR165" s="129"/>
      <c r="BS165" s="129"/>
      <c r="BT165" s="129"/>
      <c r="BU165" s="129"/>
      <c r="BV165" s="129"/>
      <c r="BW165" s="129"/>
      <c r="BX165" s="129"/>
      <c r="BY165" s="129"/>
      <c r="BZ165" s="129"/>
      <c r="CA165" s="129"/>
      <c r="CB165" s="129"/>
      <c r="CC165" s="129"/>
      <c r="CD165" s="129"/>
      <c r="CE165" s="129"/>
      <c r="CF165" s="129"/>
      <c r="CG165" s="129"/>
      <c r="CH165" s="129"/>
      <c r="CI165" s="129"/>
      <c r="CJ165" s="129"/>
      <c r="CK165" s="129"/>
      <c r="CL165" s="129"/>
      <c r="CM165" s="129"/>
      <c r="CN165" s="129"/>
      <c r="CO165" s="129"/>
      <c r="CP165" s="129"/>
      <c r="CQ165" s="129"/>
      <c r="CR165" s="129"/>
      <c r="CS165" s="129"/>
      <c r="CT165" s="129"/>
      <c r="CU165" s="129"/>
      <c r="CV165" s="129"/>
      <c r="CW165" s="129"/>
      <c r="CX165" s="129"/>
      <c r="CY165" s="129"/>
      <c r="CZ165" s="129"/>
      <c r="DA165" s="129"/>
      <c r="DB165" s="129"/>
      <c r="DH165" s="7"/>
      <c r="DI165" s="7"/>
      <c r="DJ165" s="7"/>
      <c r="DK165" s="7"/>
      <c r="DL165" s="7"/>
      <c r="DM165" s="7"/>
      <c r="DN165" s="7"/>
      <c r="DO165" s="7"/>
      <c r="DP165" s="7"/>
      <c r="DQ165" s="7"/>
      <c r="DR165" s="7"/>
      <c r="DS165" s="7"/>
      <c r="DT165" s="7"/>
      <c r="DU165" s="7"/>
    </row>
    <row r="166" spans="1:125" x14ac:dyDescent="0.25">
      <c r="A166" s="269" t="s">
        <v>120</v>
      </c>
      <c r="B166" s="249">
        <v>4515577</v>
      </c>
      <c r="C166" s="250">
        <v>1.52266694586078</v>
      </c>
      <c r="D166" s="251">
        <v>26631.159757580252</v>
      </c>
      <c r="E166" s="267">
        <v>1</v>
      </c>
      <c r="F166" s="252"/>
      <c r="G166" s="253">
        <v>1.7127755114340999</v>
      </c>
      <c r="H166" s="253">
        <v>2.0084873303332</v>
      </c>
      <c r="I166" s="253">
        <v>1.7179946676158999</v>
      </c>
      <c r="J166" s="253">
        <v>1.7080073615594999</v>
      </c>
      <c r="K166" s="253">
        <v>1.6849057429934</v>
      </c>
      <c r="L166" s="253">
        <v>2.1324185159934999</v>
      </c>
      <c r="M166" s="253">
        <v>2.2085559353457</v>
      </c>
      <c r="N166" s="253">
        <v>2.1651481585738002</v>
      </c>
      <c r="O166" s="254">
        <v>2.0640780866621999</v>
      </c>
      <c r="P166" s="254">
        <v>2.4236847874073999</v>
      </c>
      <c r="Q166" s="254">
        <v>2.5196825263294</v>
      </c>
      <c r="R166" s="254">
        <v>2.6963721646066001</v>
      </c>
      <c r="S166" s="255">
        <v>2.769065568012</v>
      </c>
      <c r="T166" s="255">
        <v>2.6735398346547998</v>
      </c>
      <c r="U166" s="256">
        <v>2.7591959172831002</v>
      </c>
      <c r="V166" s="256">
        <v>2.6784233715611001</v>
      </c>
      <c r="W166" s="254">
        <v>2.6435454223003001</v>
      </c>
      <c r="X166" s="254">
        <v>2.4760497604976002</v>
      </c>
      <c r="Y166" s="254">
        <v>2.3845744925889001</v>
      </c>
      <c r="Z166" s="254">
        <v>3.114891614876</v>
      </c>
      <c r="AA166" s="257">
        <v>2.2643831157732999</v>
      </c>
      <c r="AB166" s="258">
        <v>2.4749849918325002</v>
      </c>
      <c r="AC166" s="258">
        <v>2.5924647433015</v>
      </c>
      <c r="AD166" s="259">
        <v>2.8466763859223998</v>
      </c>
      <c r="AE166" s="260">
        <v>2.7259770762125002</v>
      </c>
      <c r="AF166" s="254"/>
      <c r="AG166" s="254"/>
      <c r="AH166" s="254"/>
      <c r="AI166" s="254"/>
      <c r="AJ166" s="254"/>
      <c r="AK166" s="254"/>
      <c r="AL166" s="254"/>
      <c r="AM166" s="254"/>
      <c r="AN166" s="254"/>
      <c r="AO166" s="254"/>
      <c r="AP166" s="254"/>
      <c r="AQ166" s="254"/>
      <c r="AR166" s="254"/>
      <c r="AS166" s="254"/>
      <c r="AT166" s="254"/>
      <c r="AU166" s="254"/>
      <c r="AV166" s="254"/>
      <c r="AW166" s="254"/>
      <c r="AX166" s="254"/>
      <c r="AY166" s="254"/>
      <c r="AZ166" s="254"/>
      <c r="BA166" s="254"/>
      <c r="BB166" s="254"/>
      <c r="BC166" s="254"/>
      <c r="BD166" s="254"/>
      <c r="BE166" s="254"/>
      <c r="BF166" s="254"/>
      <c r="BG166" s="254"/>
      <c r="BH166" s="254"/>
      <c r="BI166" s="254"/>
      <c r="BJ166" s="254"/>
      <c r="BK166" s="254"/>
      <c r="BL166" s="254"/>
      <c r="BM166" s="254"/>
      <c r="BN166" s="254"/>
      <c r="BO166" s="254"/>
      <c r="BP166" s="254"/>
      <c r="BQ166" s="254"/>
      <c r="BR166" s="254"/>
      <c r="BS166" s="254"/>
      <c r="BT166" s="254"/>
      <c r="BU166" s="254"/>
      <c r="BV166" s="254"/>
      <c r="BW166" s="254"/>
      <c r="BX166" s="254"/>
      <c r="BY166" s="254"/>
      <c r="BZ166" s="254"/>
      <c r="CA166" s="254"/>
      <c r="CB166" s="254"/>
      <c r="CC166" s="254"/>
      <c r="CD166" s="254"/>
      <c r="CE166" s="254"/>
      <c r="CF166" s="254"/>
      <c r="CG166" s="254"/>
      <c r="CH166" s="254"/>
      <c r="CI166" s="254"/>
      <c r="CJ166" s="254"/>
      <c r="CK166" s="254"/>
      <c r="CL166" s="254"/>
      <c r="CM166" s="254"/>
      <c r="CN166" s="254"/>
      <c r="CO166" s="254"/>
      <c r="CP166" s="254"/>
      <c r="CQ166" s="254"/>
      <c r="CR166" s="254"/>
      <c r="CS166" s="254"/>
      <c r="CT166" s="254"/>
      <c r="CU166" s="254"/>
      <c r="CV166" s="254"/>
      <c r="CW166" s="254"/>
      <c r="CX166" s="254"/>
      <c r="CY166" s="254"/>
      <c r="CZ166" s="254"/>
      <c r="DA166" s="254"/>
      <c r="DB166" s="254"/>
      <c r="DH166" s="7"/>
      <c r="DI166" s="7"/>
      <c r="DJ166" s="7"/>
      <c r="DK166" s="7"/>
      <c r="DL166" s="7"/>
      <c r="DM166" s="7"/>
      <c r="DN166" s="7"/>
      <c r="DO166" s="7"/>
      <c r="DP166" s="7"/>
      <c r="DQ166" s="7"/>
      <c r="DR166" s="7"/>
      <c r="DS166" s="7"/>
      <c r="DT166" s="7"/>
      <c r="DU166" s="7"/>
    </row>
    <row r="167" spans="1:125" x14ac:dyDescent="0.25">
      <c r="A167" s="269" t="s">
        <v>93</v>
      </c>
      <c r="B167" s="249">
        <v>10576502</v>
      </c>
      <c r="C167" s="250">
        <v>0.52500266459174405</v>
      </c>
      <c r="D167" s="251">
        <v>3643.3162812521705</v>
      </c>
      <c r="E167" s="251"/>
      <c r="F167" s="252"/>
      <c r="G167" s="253">
        <v>0.52303628207744002</v>
      </c>
      <c r="H167" s="253">
        <v>0.61976663783027997</v>
      </c>
      <c r="I167" s="253">
        <v>0.69322534128441005</v>
      </c>
      <c r="J167" s="253">
        <v>0.75353336174265995</v>
      </c>
      <c r="K167" s="253">
        <v>0.78210646031660003</v>
      </c>
      <c r="L167" s="253">
        <v>0.82820094405001998</v>
      </c>
      <c r="M167" s="253">
        <v>0.82183629355028998</v>
      </c>
      <c r="N167" s="253">
        <v>0.79721716240548002</v>
      </c>
      <c r="O167" s="254">
        <v>0.75170318445759998</v>
      </c>
      <c r="P167" s="254">
        <v>0.71251535073667005</v>
      </c>
      <c r="Q167" s="254">
        <v>0.59528379941012999</v>
      </c>
      <c r="R167" s="254">
        <v>0.61480199636624</v>
      </c>
      <c r="S167" s="255">
        <v>0.57341037373943005</v>
      </c>
      <c r="T167" s="255">
        <v>0.60275757289069998</v>
      </c>
      <c r="U167" s="256">
        <v>0.71403108735785004</v>
      </c>
      <c r="V167" s="256">
        <v>0.75430366378914004</v>
      </c>
      <c r="W167" s="254">
        <v>0.81892647096196003</v>
      </c>
      <c r="X167" s="254">
        <v>0.70041258887304003</v>
      </c>
      <c r="Y167" s="254">
        <v>0.58253298543638998</v>
      </c>
      <c r="Z167" s="254">
        <v>0.58654435929683002</v>
      </c>
      <c r="AA167" s="257">
        <v>0.62524198523190999</v>
      </c>
      <c r="AB167" s="258">
        <v>0.60348353794683995</v>
      </c>
      <c r="AC167" s="258">
        <v>0.60790446959972999</v>
      </c>
      <c r="AD167" s="259">
        <v>0.59315478485249995</v>
      </c>
      <c r="AE167" s="260">
        <v>0.57914321483090003</v>
      </c>
      <c r="AF167" s="254"/>
      <c r="AG167" s="254"/>
      <c r="AH167" s="254"/>
      <c r="AI167" s="254"/>
      <c r="AJ167" s="254"/>
      <c r="AK167" s="254"/>
      <c r="AL167" s="254"/>
      <c r="AM167" s="254"/>
      <c r="AN167" s="254"/>
      <c r="AO167" s="254"/>
      <c r="AP167" s="254"/>
      <c r="AQ167" s="254"/>
      <c r="AR167" s="254"/>
      <c r="AS167" s="254"/>
      <c r="AT167" s="254"/>
      <c r="AU167" s="254"/>
      <c r="AV167" s="254"/>
      <c r="AW167" s="254"/>
      <c r="AX167" s="254"/>
      <c r="AY167" s="254"/>
      <c r="AZ167" s="254"/>
      <c r="BA167" s="254"/>
      <c r="BB167" s="254"/>
      <c r="BC167" s="254"/>
      <c r="BD167" s="254"/>
      <c r="BE167" s="254"/>
      <c r="BF167" s="254"/>
      <c r="BG167" s="254"/>
      <c r="BH167" s="254"/>
      <c r="BI167" s="254"/>
      <c r="BJ167" s="254"/>
      <c r="BK167" s="254"/>
      <c r="BL167" s="254"/>
      <c r="BM167" s="254"/>
      <c r="BN167" s="254"/>
      <c r="BO167" s="254"/>
      <c r="BP167" s="254"/>
      <c r="BQ167" s="254"/>
      <c r="BR167" s="254"/>
      <c r="BS167" s="254"/>
      <c r="BT167" s="254"/>
      <c r="BU167" s="254"/>
      <c r="BV167" s="254"/>
      <c r="BW167" s="254"/>
      <c r="BX167" s="254"/>
      <c r="BY167" s="254"/>
      <c r="BZ167" s="254"/>
      <c r="CA167" s="254"/>
      <c r="CB167" s="254"/>
      <c r="CC167" s="254"/>
      <c r="CD167" s="254"/>
      <c r="CE167" s="254"/>
      <c r="CF167" s="254"/>
      <c r="CG167" s="254"/>
      <c r="CH167" s="254"/>
      <c r="CI167" s="254"/>
      <c r="CJ167" s="254"/>
      <c r="CK167" s="254"/>
      <c r="CL167" s="254"/>
      <c r="CM167" s="254"/>
      <c r="CN167" s="254"/>
      <c r="CO167" s="254"/>
      <c r="CP167" s="254"/>
      <c r="CQ167" s="254"/>
      <c r="CR167" s="254"/>
      <c r="CS167" s="254"/>
      <c r="CT167" s="254"/>
      <c r="CU167" s="254"/>
      <c r="CV167" s="254"/>
      <c r="CW167" s="254"/>
      <c r="CX167" s="254"/>
      <c r="CY167" s="254"/>
      <c r="CZ167" s="254"/>
      <c r="DA167" s="254"/>
      <c r="DB167" s="254"/>
      <c r="DH167" s="7"/>
      <c r="DI167" s="7"/>
      <c r="DJ167" s="7"/>
      <c r="DK167" s="7"/>
      <c r="DL167" s="7"/>
      <c r="DM167" s="7"/>
      <c r="DN167" s="7"/>
      <c r="DO167" s="7"/>
      <c r="DP167" s="7"/>
      <c r="DQ167" s="7"/>
      <c r="DR167" s="7"/>
      <c r="DS167" s="7"/>
      <c r="DT167" s="7"/>
      <c r="DU167" s="7"/>
    </row>
    <row r="168" spans="1:125" x14ac:dyDescent="0.25">
      <c r="A168" s="269" t="s">
        <v>99</v>
      </c>
      <c r="B168" s="249">
        <v>6929153</v>
      </c>
      <c r="C168" s="250">
        <v>0.71224554977476795</v>
      </c>
      <c r="D168" s="251">
        <v>13401.591098093404</v>
      </c>
      <c r="E168" s="251"/>
      <c r="F168" s="252"/>
      <c r="G168" s="253">
        <v>0.68693657001034003</v>
      </c>
      <c r="H168" s="253">
        <v>0.70042805365403005</v>
      </c>
      <c r="I168" s="253">
        <v>0.71980843886585999</v>
      </c>
      <c r="J168" s="253">
        <v>0.72976189313309003</v>
      </c>
      <c r="K168" s="253">
        <v>0.72599232210051001</v>
      </c>
      <c r="L168" s="253">
        <v>0.65905227450088</v>
      </c>
      <c r="M168" s="253">
        <v>0.69966797796461999</v>
      </c>
      <c r="N168" s="253">
        <v>0.65555429113941999</v>
      </c>
      <c r="O168" s="254">
        <v>0.75535148690827003</v>
      </c>
      <c r="P168" s="254">
        <v>0.76907701085277003</v>
      </c>
      <c r="Q168" s="254">
        <v>0.84445007938477001</v>
      </c>
      <c r="R168" s="254">
        <v>0.86609753682918</v>
      </c>
      <c r="S168" s="255">
        <v>0.84843180510476002</v>
      </c>
      <c r="T168" s="255">
        <v>0.87243925641396003</v>
      </c>
      <c r="U168" s="256">
        <v>0.90803141280050004</v>
      </c>
      <c r="V168" s="256">
        <v>1.0033006970197</v>
      </c>
      <c r="W168" s="254">
        <v>1.1170032705566999</v>
      </c>
      <c r="X168" s="254">
        <v>1.2433414792610999</v>
      </c>
      <c r="Y168" s="254">
        <v>1.2676516859407001</v>
      </c>
      <c r="Z168" s="254">
        <v>1.220548266537</v>
      </c>
      <c r="AA168" s="257">
        <v>1.1115968548134001</v>
      </c>
      <c r="AB168" s="258">
        <v>1.1158386353148999</v>
      </c>
      <c r="AC168" s="258">
        <v>1.1069053310662</v>
      </c>
      <c r="AD168" s="259">
        <v>1.0585703365414001</v>
      </c>
      <c r="AE168" s="260">
        <v>1.0852358543544001</v>
      </c>
      <c r="AF168" s="254"/>
      <c r="AG168" s="254"/>
      <c r="AH168" s="254"/>
      <c r="AI168" s="254"/>
      <c r="AJ168" s="254"/>
      <c r="AK168" s="254"/>
      <c r="AL168" s="254"/>
      <c r="AM168" s="254"/>
      <c r="AN168" s="254"/>
      <c r="AO168" s="254"/>
      <c r="AP168" s="254"/>
      <c r="AQ168" s="254"/>
      <c r="AR168" s="254"/>
      <c r="AS168" s="254"/>
      <c r="AT168" s="254"/>
      <c r="AU168" s="254"/>
      <c r="AV168" s="254"/>
      <c r="AW168" s="254"/>
      <c r="AX168" s="254"/>
      <c r="AY168" s="254"/>
      <c r="AZ168" s="254"/>
      <c r="BA168" s="254"/>
      <c r="BB168" s="254"/>
      <c r="BC168" s="254"/>
      <c r="BD168" s="254"/>
      <c r="BE168" s="254"/>
      <c r="BF168" s="254"/>
      <c r="BG168" s="254"/>
      <c r="BH168" s="254"/>
      <c r="BI168" s="254"/>
      <c r="BJ168" s="254"/>
      <c r="BK168" s="254"/>
      <c r="BL168" s="254"/>
      <c r="BM168" s="254"/>
      <c r="BN168" s="254"/>
      <c r="BO168" s="254"/>
      <c r="BP168" s="254"/>
      <c r="BQ168" s="254"/>
      <c r="BR168" s="254"/>
      <c r="BS168" s="254"/>
      <c r="BT168" s="254"/>
      <c r="BU168" s="254"/>
      <c r="BV168" s="254"/>
      <c r="BW168" s="254"/>
      <c r="BX168" s="254"/>
      <c r="BY168" s="254"/>
      <c r="BZ168" s="254"/>
      <c r="CA168" s="254"/>
      <c r="CB168" s="254"/>
      <c r="CC168" s="254"/>
      <c r="CD168" s="254"/>
      <c r="CE168" s="254"/>
      <c r="CF168" s="254"/>
      <c r="CG168" s="254"/>
      <c r="CH168" s="254"/>
      <c r="CI168" s="254"/>
      <c r="CJ168" s="254"/>
      <c r="CK168" s="254"/>
      <c r="CL168" s="254"/>
      <c r="CM168" s="254"/>
      <c r="CN168" s="254"/>
      <c r="CO168" s="254"/>
      <c r="CP168" s="254"/>
      <c r="CQ168" s="254"/>
      <c r="CR168" s="254"/>
      <c r="CS168" s="254"/>
      <c r="CT168" s="254"/>
      <c r="CU168" s="254"/>
      <c r="CV168" s="254"/>
      <c r="CW168" s="254"/>
      <c r="CX168" s="254"/>
      <c r="CY168" s="254"/>
      <c r="CZ168" s="254"/>
      <c r="DA168" s="254"/>
      <c r="DB168" s="254"/>
      <c r="DH168" s="7"/>
      <c r="DI168" s="7"/>
      <c r="DJ168" s="7"/>
      <c r="DK168" s="7"/>
      <c r="DL168" s="7"/>
      <c r="DM168" s="7"/>
      <c r="DN168" s="7"/>
      <c r="DO168" s="7"/>
      <c r="DP168" s="7"/>
      <c r="DQ168" s="7"/>
      <c r="DR168" s="7"/>
      <c r="DS168" s="7"/>
      <c r="DT168" s="7"/>
      <c r="DU168" s="7"/>
    </row>
    <row r="169" spans="1:125" x14ac:dyDescent="0.25">
      <c r="A169" s="269" t="s">
        <v>109</v>
      </c>
      <c r="B169" s="249">
        <v>34217848</v>
      </c>
      <c r="C169" s="250">
        <v>1.0327423205637021</v>
      </c>
      <c r="D169" s="251">
        <v>12515.395125597324</v>
      </c>
      <c r="E169" s="251"/>
      <c r="F169" s="252"/>
      <c r="G169" s="253">
        <v>1.1185280687724</v>
      </c>
      <c r="H169" s="253">
        <v>1.0258243577104</v>
      </c>
      <c r="I169" s="253">
        <v>1.0564063071433001</v>
      </c>
      <c r="J169" s="253">
        <v>1.0228456274258999</v>
      </c>
      <c r="K169" s="253">
        <v>1.1667282772733001</v>
      </c>
      <c r="L169" s="253">
        <v>1.1531774324182</v>
      </c>
      <c r="M169" s="253">
        <v>1.1266592673895</v>
      </c>
      <c r="N169" s="253">
        <v>1.2149473178671</v>
      </c>
      <c r="O169" s="254">
        <v>1.3614467761932001</v>
      </c>
      <c r="P169" s="254">
        <v>1.4473275398112</v>
      </c>
      <c r="Q169" s="254">
        <v>1.5608668545875</v>
      </c>
      <c r="R169" s="254">
        <v>1.6525307850451001</v>
      </c>
      <c r="S169" s="255">
        <v>1.6287523944822999</v>
      </c>
      <c r="T169" s="255">
        <v>1.6464054013199001</v>
      </c>
      <c r="U169" s="256">
        <v>1.7192970080301999</v>
      </c>
      <c r="V169" s="256">
        <v>1.7497492557058001</v>
      </c>
      <c r="W169" s="254">
        <v>1.8096944082941</v>
      </c>
      <c r="X169" s="254">
        <v>1.7166585320772001</v>
      </c>
      <c r="Y169" s="254">
        <v>1.7002684541541</v>
      </c>
      <c r="Z169" s="254">
        <v>1.7663273855506001</v>
      </c>
      <c r="AA169" s="257">
        <v>1.4268903109286999</v>
      </c>
      <c r="AB169" s="258">
        <v>1.7701353295224</v>
      </c>
      <c r="AC169" s="258">
        <v>1.8716780558516</v>
      </c>
      <c r="AD169" s="259">
        <v>1.8907849361338001</v>
      </c>
      <c r="AE169" s="260">
        <v>1.9916387770619</v>
      </c>
      <c r="AF169" s="254"/>
      <c r="AG169" s="254"/>
      <c r="AH169" s="254"/>
      <c r="AI169" s="254"/>
      <c r="AJ169" s="254"/>
      <c r="AK169" s="254"/>
      <c r="AL169" s="254"/>
      <c r="AM169" s="254"/>
      <c r="AN169" s="254"/>
      <c r="AO169" s="254"/>
      <c r="AP169" s="254"/>
      <c r="AQ169" s="254"/>
      <c r="AR169" s="254"/>
      <c r="AS169" s="254"/>
      <c r="AT169" s="254"/>
      <c r="AU169" s="254"/>
      <c r="AV169" s="254"/>
      <c r="AW169" s="254"/>
      <c r="AX169" s="254"/>
      <c r="AY169" s="254"/>
      <c r="AZ169" s="254"/>
      <c r="BA169" s="254"/>
      <c r="BB169" s="254"/>
      <c r="BC169" s="254"/>
      <c r="BD169" s="254"/>
      <c r="BE169" s="254"/>
      <c r="BF169" s="254"/>
      <c r="BG169" s="254"/>
      <c r="BH169" s="254"/>
      <c r="BI169" s="254"/>
      <c r="BJ169" s="254"/>
      <c r="BK169" s="254"/>
      <c r="BL169" s="254"/>
      <c r="BM169" s="254"/>
      <c r="BN169" s="254"/>
      <c r="BO169" s="254"/>
      <c r="BP169" s="254"/>
      <c r="BQ169" s="254"/>
      <c r="BR169" s="254"/>
      <c r="BS169" s="254"/>
      <c r="BT169" s="254"/>
      <c r="BU169" s="254"/>
      <c r="BV169" s="254"/>
      <c r="BW169" s="254"/>
      <c r="BX169" s="254"/>
      <c r="BY169" s="254"/>
      <c r="BZ169" s="254"/>
      <c r="CA169" s="254"/>
      <c r="CB169" s="254"/>
      <c r="CC169" s="254"/>
      <c r="CD169" s="254"/>
      <c r="CE169" s="254"/>
      <c r="CF169" s="254"/>
      <c r="CG169" s="254"/>
      <c r="CH169" s="254"/>
      <c r="CI169" s="254"/>
      <c r="CJ169" s="254"/>
      <c r="CK169" s="254"/>
      <c r="CL169" s="254"/>
      <c r="CM169" s="254"/>
      <c r="CN169" s="254"/>
      <c r="CO169" s="254"/>
      <c r="CP169" s="254"/>
      <c r="CQ169" s="254"/>
      <c r="CR169" s="254"/>
      <c r="CS169" s="254"/>
      <c r="CT169" s="254"/>
      <c r="CU169" s="254"/>
      <c r="CV169" s="254"/>
      <c r="CW169" s="254"/>
      <c r="CX169" s="254"/>
      <c r="CY169" s="254"/>
      <c r="CZ169" s="254"/>
      <c r="DA169" s="254"/>
      <c r="DB169" s="254"/>
      <c r="DH169" s="7"/>
      <c r="DI169" s="7"/>
      <c r="DJ169" s="7"/>
      <c r="DK169" s="7"/>
      <c r="DL169" s="7"/>
      <c r="DM169" s="7"/>
      <c r="DN169" s="7"/>
      <c r="DO169" s="7"/>
      <c r="DP169" s="7"/>
      <c r="DQ169" s="7"/>
      <c r="DR169" s="7"/>
      <c r="DS169" s="7"/>
      <c r="DT169" s="7"/>
      <c r="DU169" s="7"/>
    </row>
    <row r="170" spans="1:125" x14ac:dyDescent="0.25">
      <c r="A170" s="269" t="s">
        <v>104</v>
      </c>
      <c r="B170" s="249">
        <v>115843670</v>
      </c>
      <c r="C170" s="250">
        <v>0.85611693523259302</v>
      </c>
      <c r="D170" s="251">
        <v>7800.4763318084752</v>
      </c>
      <c r="E170" s="251"/>
      <c r="F170" s="252"/>
      <c r="G170" s="253">
        <v>0.95220964003924002</v>
      </c>
      <c r="H170" s="253">
        <v>0.89991429582889004</v>
      </c>
      <c r="I170" s="253">
        <v>0.89661020859917995</v>
      </c>
      <c r="J170" s="253">
        <v>0.90054715470142999</v>
      </c>
      <c r="K170" s="253">
        <v>0.89382374579386004</v>
      </c>
      <c r="L170" s="253">
        <v>0.91434367606118006</v>
      </c>
      <c r="M170" s="253">
        <v>0.80826219971211999</v>
      </c>
      <c r="N170" s="253">
        <v>0.86188890510242</v>
      </c>
      <c r="O170" s="254">
        <v>0.85686528182345001</v>
      </c>
      <c r="P170" s="254">
        <v>0.85279539158813999</v>
      </c>
      <c r="Q170" s="254">
        <v>0.90655995591560001</v>
      </c>
      <c r="R170" s="254">
        <v>0.88779742614546997</v>
      </c>
      <c r="S170" s="255">
        <v>0.92397302300882</v>
      </c>
      <c r="T170" s="255">
        <v>0.98990589076219004</v>
      </c>
      <c r="U170" s="256">
        <v>1.0390737001493999</v>
      </c>
      <c r="V170" s="256">
        <v>1.1127789404121999</v>
      </c>
      <c r="W170" s="254">
        <v>1.1739957347903001</v>
      </c>
      <c r="X170" s="254">
        <v>1.2928764814956</v>
      </c>
      <c r="Y170" s="254">
        <v>1.3269463684531999</v>
      </c>
      <c r="Z170" s="254">
        <v>1.3683237423801</v>
      </c>
      <c r="AA170" s="257">
        <v>1.2432111082163999</v>
      </c>
      <c r="AB170" s="258">
        <v>1.3082429283456001</v>
      </c>
      <c r="AC170" s="258">
        <v>1.3436586634490999</v>
      </c>
      <c r="AD170" s="259">
        <v>1.4188382584415</v>
      </c>
      <c r="AE170" s="260">
        <v>1.4998734461289001</v>
      </c>
      <c r="AF170" s="254"/>
      <c r="AG170" s="254"/>
      <c r="AH170" s="254"/>
      <c r="AI170" s="254"/>
      <c r="AJ170" s="254"/>
      <c r="AK170" s="254"/>
      <c r="AL170" s="254"/>
      <c r="AM170" s="254"/>
      <c r="AN170" s="254"/>
      <c r="AO170" s="254"/>
      <c r="AP170" s="254"/>
      <c r="AQ170" s="254"/>
      <c r="AR170" s="254"/>
      <c r="AS170" s="254"/>
      <c r="AT170" s="254"/>
      <c r="AU170" s="254"/>
      <c r="AV170" s="254"/>
      <c r="AW170" s="254"/>
      <c r="AX170" s="254"/>
      <c r="AY170" s="254"/>
      <c r="AZ170" s="254"/>
      <c r="BA170" s="254"/>
      <c r="BB170" s="254"/>
      <c r="BC170" s="254"/>
      <c r="BD170" s="254"/>
      <c r="BE170" s="254"/>
      <c r="BF170" s="254"/>
      <c r="BG170" s="254"/>
      <c r="BH170" s="254"/>
      <c r="BI170" s="254"/>
      <c r="BJ170" s="254"/>
      <c r="BK170" s="254"/>
      <c r="BL170" s="254"/>
      <c r="BM170" s="254"/>
      <c r="BN170" s="254"/>
      <c r="BO170" s="254"/>
      <c r="BP170" s="254"/>
      <c r="BQ170" s="254"/>
      <c r="BR170" s="254"/>
      <c r="BS170" s="254"/>
      <c r="BT170" s="254"/>
      <c r="BU170" s="254"/>
      <c r="BV170" s="254"/>
      <c r="BW170" s="254"/>
      <c r="BX170" s="254"/>
      <c r="BY170" s="254"/>
      <c r="BZ170" s="254"/>
      <c r="CA170" s="254"/>
      <c r="CB170" s="254"/>
      <c r="CC170" s="254"/>
      <c r="CD170" s="254"/>
      <c r="CE170" s="254"/>
      <c r="CF170" s="254"/>
      <c r="CG170" s="254"/>
      <c r="CH170" s="254"/>
      <c r="CI170" s="254"/>
      <c r="CJ170" s="254"/>
      <c r="CK170" s="254"/>
      <c r="CL170" s="254"/>
      <c r="CM170" s="254"/>
      <c r="CN170" s="254"/>
      <c r="CO170" s="254"/>
      <c r="CP170" s="254"/>
      <c r="CQ170" s="254"/>
      <c r="CR170" s="254"/>
      <c r="CS170" s="254"/>
      <c r="CT170" s="254"/>
      <c r="CU170" s="254"/>
      <c r="CV170" s="254"/>
      <c r="CW170" s="254"/>
      <c r="CX170" s="254"/>
      <c r="CY170" s="254"/>
      <c r="CZ170" s="254"/>
      <c r="DA170" s="254"/>
      <c r="DB170" s="254"/>
      <c r="DH170" s="7"/>
      <c r="DI170" s="7"/>
      <c r="DJ170" s="7"/>
      <c r="DK170" s="7"/>
      <c r="DL170" s="7"/>
      <c r="DM170" s="7"/>
      <c r="DN170" s="7"/>
      <c r="DO170" s="7"/>
      <c r="DP170" s="7"/>
      <c r="DQ170" s="7"/>
      <c r="DR170" s="7"/>
      <c r="DS170" s="7"/>
      <c r="DT170" s="7"/>
      <c r="DU170" s="7"/>
    </row>
    <row r="171" spans="1:125" x14ac:dyDescent="0.25">
      <c r="A171" s="269" t="s">
        <v>189</v>
      </c>
      <c r="B171" s="249">
        <v>36554707</v>
      </c>
      <c r="C171" s="250">
        <v>9.3017084747297805</v>
      </c>
      <c r="D171" s="251">
        <v>32493.645833790673</v>
      </c>
      <c r="E171" s="251">
        <v>4.1100000000000003</v>
      </c>
      <c r="F171" s="252"/>
      <c r="G171" s="253">
        <v>8.1199315034688002</v>
      </c>
      <c r="H171" s="253">
        <v>8.0406881295579993</v>
      </c>
      <c r="I171" s="253">
        <v>7.8606849137471997</v>
      </c>
      <c r="J171" s="253">
        <v>8.2027095807569008</v>
      </c>
      <c r="K171" s="253">
        <v>8.2687242450195999</v>
      </c>
      <c r="L171" s="253">
        <v>8.2657887479577994</v>
      </c>
      <c r="M171" s="253">
        <v>8.6265580633726007</v>
      </c>
      <c r="N171" s="253">
        <v>8.6173905438422995</v>
      </c>
      <c r="O171" s="254">
        <v>8.4689348143927994</v>
      </c>
      <c r="P171" s="254">
        <v>8.1247105663642003</v>
      </c>
      <c r="Q171" s="254">
        <v>8.5948374875439999</v>
      </c>
      <c r="R171" s="254">
        <v>8.5315915933342996</v>
      </c>
      <c r="S171" s="255">
        <v>8.3441701815879998</v>
      </c>
      <c r="T171" s="255">
        <v>8.2248510148200005</v>
      </c>
      <c r="U171" s="256">
        <v>7.9014325048467997</v>
      </c>
      <c r="V171" s="256">
        <v>7.9914440372479003</v>
      </c>
      <c r="W171" s="254">
        <v>8.2860169230358007</v>
      </c>
      <c r="X171" s="254">
        <v>8.6511932773995994</v>
      </c>
      <c r="Y171" s="254">
        <v>8.6506853802038997</v>
      </c>
      <c r="Z171" s="254">
        <v>8.2062789852656</v>
      </c>
      <c r="AA171" s="257">
        <v>7.8245242181557</v>
      </c>
      <c r="AB171" s="258">
        <v>8.5613362061728004</v>
      </c>
      <c r="AC171" s="258">
        <v>8.1598686289702993</v>
      </c>
      <c r="AD171" s="259">
        <v>7.4589406356966999</v>
      </c>
      <c r="AE171" s="260">
        <v>7.3608658979212001</v>
      </c>
      <c r="AF171" s="254"/>
      <c r="AG171" s="254"/>
      <c r="AH171" s="254"/>
      <c r="AI171" s="254"/>
      <c r="AJ171" s="254"/>
      <c r="AK171" s="254"/>
      <c r="AL171" s="254"/>
      <c r="AM171" s="254"/>
      <c r="AN171" s="254"/>
      <c r="AO171" s="254"/>
      <c r="AP171" s="254"/>
      <c r="AQ171" s="254"/>
      <c r="AR171" s="254"/>
      <c r="AS171" s="254"/>
      <c r="AT171" s="254"/>
      <c r="AU171" s="254"/>
      <c r="AV171" s="254"/>
      <c r="AW171" s="254"/>
      <c r="AX171" s="254"/>
      <c r="AY171" s="254"/>
      <c r="AZ171" s="254"/>
      <c r="BA171" s="254"/>
      <c r="BB171" s="254"/>
      <c r="BC171" s="254"/>
      <c r="BD171" s="254"/>
      <c r="BE171" s="254"/>
      <c r="BF171" s="254"/>
      <c r="BG171" s="254"/>
      <c r="BH171" s="254"/>
      <c r="BI171" s="254"/>
      <c r="BJ171" s="254"/>
      <c r="BK171" s="254"/>
      <c r="BL171" s="254"/>
      <c r="BM171" s="254"/>
      <c r="BN171" s="254"/>
      <c r="BO171" s="254"/>
      <c r="BP171" s="254"/>
      <c r="BQ171" s="254"/>
      <c r="BR171" s="254"/>
      <c r="BS171" s="254"/>
      <c r="BT171" s="254"/>
      <c r="BU171" s="254"/>
      <c r="BV171" s="254"/>
      <c r="BW171" s="254"/>
      <c r="BX171" s="254"/>
      <c r="BY171" s="254"/>
      <c r="BZ171" s="254"/>
      <c r="CA171" s="254"/>
      <c r="CB171" s="254"/>
      <c r="CC171" s="254"/>
      <c r="CD171" s="254"/>
      <c r="CE171" s="254"/>
      <c r="CF171" s="254"/>
      <c r="CG171" s="254"/>
      <c r="CH171" s="254"/>
      <c r="CI171" s="254"/>
      <c r="CJ171" s="254"/>
      <c r="CK171" s="254"/>
      <c r="CL171" s="254"/>
      <c r="CM171" s="254"/>
      <c r="CN171" s="254"/>
      <c r="CO171" s="254"/>
      <c r="CP171" s="254"/>
      <c r="CQ171" s="254"/>
      <c r="CR171" s="254"/>
      <c r="CS171" s="254"/>
      <c r="CT171" s="254"/>
      <c r="CU171" s="254"/>
      <c r="CV171" s="254"/>
      <c r="CW171" s="254"/>
      <c r="CX171" s="254"/>
      <c r="CY171" s="254"/>
      <c r="CZ171" s="254"/>
      <c r="DA171" s="254"/>
      <c r="DB171" s="254"/>
      <c r="DH171" s="7"/>
      <c r="DI171" s="7"/>
      <c r="DJ171" s="7"/>
      <c r="DK171" s="7"/>
      <c r="DL171" s="7"/>
      <c r="DM171" s="7"/>
      <c r="DN171" s="7"/>
      <c r="DO171" s="7"/>
      <c r="DP171" s="7"/>
      <c r="DQ171" s="7"/>
      <c r="DR171" s="7"/>
      <c r="DS171" s="7"/>
      <c r="DT171" s="7"/>
      <c r="DU171" s="7"/>
    </row>
    <row r="172" spans="1:125" x14ac:dyDescent="0.25">
      <c r="A172" s="269" t="s">
        <v>159</v>
      </c>
      <c r="B172" s="249">
        <v>10701636</v>
      </c>
      <c r="C172" s="250">
        <v>5.0884162623785896</v>
      </c>
      <c r="D172" s="251">
        <v>35012.75861348513</v>
      </c>
      <c r="E172" s="251">
        <v>14.13</v>
      </c>
      <c r="F172" s="252"/>
      <c r="G172" s="253">
        <v>6.2041722903852001</v>
      </c>
      <c r="H172" s="253">
        <v>6.1059695573515</v>
      </c>
      <c r="I172" s="253">
        <v>6.4860563854334998</v>
      </c>
      <c r="J172" s="253">
        <v>5.988637728494</v>
      </c>
      <c r="K172" s="253">
        <v>6.1325855445097996</v>
      </c>
      <c r="L172" s="253">
        <v>6.4199844055878996</v>
      </c>
      <c r="M172" s="253">
        <v>5.9380615240466996</v>
      </c>
      <c r="N172" s="253">
        <v>5.7702312038606998</v>
      </c>
      <c r="O172" s="254">
        <v>5.5633825493989004</v>
      </c>
      <c r="P172" s="254">
        <v>5.4865851947855004</v>
      </c>
      <c r="Q172" s="254">
        <v>4.9987766771300004</v>
      </c>
      <c r="R172" s="254">
        <v>4.8372943741730001</v>
      </c>
      <c r="S172" s="255">
        <v>4.7041794781327999</v>
      </c>
      <c r="T172" s="255">
        <v>4.5725821278338996</v>
      </c>
      <c r="U172" s="256">
        <v>4.5525651953489001</v>
      </c>
      <c r="V172" s="256">
        <v>4.9643909921764999</v>
      </c>
      <c r="W172" s="254">
        <v>4.8712798907171999</v>
      </c>
      <c r="X172" s="254">
        <v>5.3384571832978001</v>
      </c>
      <c r="Y172" s="254">
        <v>4.9661687439916999</v>
      </c>
      <c r="Z172" s="254">
        <v>4.5274924801061003</v>
      </c>
      <c r="AA172" s="257">
        <v>3.9775687116915002</v>
      </c>
      <c r="AB172" s="258">
        <v>3.8261805869455001</v>
      </c>
      <c r="AC172" s="258">
        <v>3.9089855523366999</v>
      </c>
      <c r="AD172" s="259">
        <v>3.6989669170152002</v>
      </c>
      <c r="AE172" s="260">
        <v>3.5271589803109</v>
      </c>
      <c r="AF172" s="254"/>
      <c r="AG172" s="254"/>
      <c r="AH172" s="254"/>
      <c r="AI172" s="254"/>
      <c r="AJ172" s="254"/>
      <c r="AK172" s="254"/>
      <c r="AL172" s="254"/>
      <c r="AM172" s="254"/>
      <c r="AN172" s="254"/>
      <c r="AO172" s="254"/>
      <c r="AP172" s="254"/>
      <c r="AQ172" s="254"/>
      <c r="AR172" s="254"/>
      <c r="AS172" s="254"/>
      <c r="AT172" s="254"/>
      <c r="AU172" s="254"/>
      <c r="AV172" s="254"/>
      <c r="AW172" s="254"/>
      <c r="AX172" s="254"/>
      <c r="AY172" s="254"/>
      <c r="AZ172" s="254"/>
      <c r="BA172" s="254"/>
      <c r="BB172" s="254"/>
      <c r="BC172" s="254"/>
      <c r="BD172" s="254"/>
      <c r="BE172" s="254"/>
      <c r="BF172" s="254"/>
      <c r="BG172" s="254"/>
      <c r="BH172" s="254"/>
      <c r="BI172" s="254"/>
      <c r="BJ172" s="254"/>
      <c r="BK172" s="254"/>
      <c r="BL172" s="254"/>
      <c r="BM172" s="254"/>
      <c r="BN172" s="254"/>
      <c r="BO172" s="254"/>
      <c r="BP172" s="254"/>
      <c r="BQ172" s="254"/>
      <c r="BR172" s="254"/>
      <c r="BS172" s="254"/>
      <c r="BT172" s="254"/>
      <c r="BU172" s="254"/>
      <c r="BV172" s="254"/>
      <c r="BW172" s="254"/>
      <c r="BX172" s="254"/>
      <c r="BY172" s="254"/>
      <c r="BZ172" s="254"/>
      <c r="CA172" s="254"/>
      <c r="CB172" s="254"/>
      <c r="CC172" s="254"/>
      <c r="CD172" s="254"/>
      <c r="CE172" s="254"/>
      <c r="CF172" s="254"/>
      <c r="CG172" s="254"/>
      <c r="CH172" s="254"/>
      <c r="CI172" s="254"/>
      <c r="CJ172" s="254"/>
      <c r="CK172" s="254"/>
      <c r="CL172" s="254"/>
      <c r="CM172" s="254"/>
      <c r="CN172" s="254"/>
      <c r="CO172" s="254"/>
      <c r="CP172" s="254"/>
      <c r="CQ172" s="254"/>
      <c r="CR172" s="254"/>
      <c r="CS172" s="254"/>
      <c r="CT172" s="254"/>
      <c r="CU172" s="254"/>
      <c r="CV172" s="254"/>
      <c r="CW172" s="254"/>
      <c r="CX172" s="254"/>
      <c r="CY172" s="254"/>
      <c r="CZ172" s="254"/>
      <c r="DA172" s="254"/>
      <c r="DB172" s="254"/>
      <c r="DH172" s="7"/>
      <c r="DI172" s="7"/>
      <c r="DJ172" s="7"/>
      <c r="DK172" s="7"/>
      <c r="DL172" s="7"/>
      <c r="DM172" s="7"/>
      <c r="DN172" s="7"/>
      <c r="DO172" s="7"/>
      <c r="DP172" s="7"/>
      <c r="DQ172" s="7"/>
      <c r="DR172" s="7"/>
      <c r="DS172" s="7"/>
      <c r="DT172" s="7"/>
      <c r="DU172" s="7"/>
    </row>
    <row r="173" spans="1:125" x14ac:dyDescent="0.25">
      <c r="A173" s="269" t="s">
        <v>217</v>
      </c>
      <c r="B173" s="249">
        <v>2857822</v>
      </c>
      <c r="C173" s="250">
        <v>43.854672994141495</v>
      </c>
      <c r="D173" s="142">
        <v>118430.082699794</v>
      </c>
      <c r="E173" s="267">
        <v>1.5</v>
      </c>
      <c r="F173" s="252"/>
      <c r="G173" s="253">
        <v>53.611317008092001</v>
      </c>
      <c r="H173" s="253">
        <v>52.569881756836999</v>
      </c>
      <c r="I173" s="253">
        <v>56.067113223507</v>
      </c>
      <c r="J173" s="253">
        <v>55.576577422855998</v>
      </c>
      <c r="K173" s="253">
        <v>54.251937216385002</v>
      </c>
      <c r="L173" s="253">
        <v>50.366331006701998</v>
      </c>
      <c r="M173" s="253">
        <v>48.483781450058999</v>
      </c>
      <c r="N173" s="253">
        <v>47.197434743038997</v>
      </c>
      <c r="O173" s="254">
        <v>44.523557814386002</v>
      </c>
      <c r="P173" s="254">
        <v>40.215974686190002</v>
      </c>
      <c r="Q173" s="254">
        <v>40.576175523072003</v>
      </c>
      <c r="R173" s="254">
        <v>42.614044995147999</v>
      </c>
      <c r="S173" s="255">
        <v>43.763114219538998</v>
      </c>
      <c r="T173" s="255">
        <v>45.383142801097001</v>
      </c>
      <c r="U173" s="256">
        <v>46.649176643003003</v>
      </c>
      <c r="V173" s="256">
        <v>45.973105239234997</v>
      </c>
      <c r="W173" s="254">
        <v>44.382663053545002</v>
      </c>
      <c r="X173" s="254">
        <v>43.234777677190003</v>
      </c>
      <c r="Y173" s="254">
        <v>42.635641859652999</v>
      </c>
      <c r="Z173" s="254">
        <v>42.881829059795002</v>
      </c>
      <c r="AA173" s="257">
        <v>41.312715825048002</v>
      </c>
      <c r="AB173" s="258">
        <v>41.704974353391002</v>
      </c>
      <c r="AC173" s="258">
        <v>41.571722814200001</v>
      </c>
      <c r="AD173" s="259">
        <v>43.989257385233003</v>
      </c>
      <c r="AE173" s="260">
        <v>45.330722081708998</v>
      </c>
      <c r="AF173" s="254"/>
      <c r="AG173" s="254"/>
      <c r="AH173" s="254"/>
      <c r="AI173" s="254"/>
      <c r="AJ173" s="254"/>
      <c r="AK173" s="254"/>
      <c r="AL173" s="254"/>
      <c r="AM173" s="254"/>
      <c r="AN173" s="254"/>
      <c r="AO173" s="254"/>
      <c r="AP173" s="254"/>
      <c r="AQ173" s="254"/>
      <c r="AR173" s="254"/>
      <c r="AS173" s="254"/>
      <c r="AT173" s="254"/>
      <c r="AU173" s="254"/>
      <c r="AV173" s="254"/>
      <c r="AW173" s="254"/>
      <c r="AX173" s="254"/>
      <c r="AY173" s="254"/>
      <c r="AZ173" s="254"/>
      <c r="BA173" s="254"/>
      <c r="BB173" s="254"/>
      <c r="BC173" s="254"/>
      <c r="BD173" s="254"/>
      <c r="BE173" s="254"/>
      <c r="BF173" s="254"/>
      <c r="BG173" s="254"/>
      <c r="BH173" s="254"/>
      <c r="BI173" s="254"/>
      <c r="BJ173" s="254"/>
      <c r="BK173" s="254"/>
      <c r="BL173" s="254"/>
      <c r="BM173" s="254"/>
      <c r="BN173" s="254"/>
      <c r="BO173" s="254"/>
      <c r="BP173" s="254"/>
      <c r="BQ173" s="254"/>
      <c r="BR173" s="254"/>
      <c r="BS173" s="254"/>
      <c r="BT173" s="254"/>
      <c r="BU173" s="254"/>
      <c r="BV173" s="254"/>
      <c r="BW173" s="254"/>
      <c r="BX173" s="254"/>
      <c r="BY173" s="254"/>
      <c r="BZ173" s="254"/>
      <c r="CA173" s="254"/>
      <c r="CB173" s="254"/>
      <c r="CC173" s="254"/>
      <c r="CD173" s="254"/>
      <c r="CE173" s="254"/>
      <c r="CF173" s="254"/>
      <c r="CG173" s="254"/>
      <c r="CH173" s="254"/>
      <c r="CI173" s="254"/>
      <c r="CJ173" s="254"/>
      <c r="CK173" s="254"/>
      <c r="CL173" s="254"/>
      <c r="CM173" s="254"/>
      <c r="CN173" s="254"/>
      <c r="CO173" s="254"/>
      <c r="CP173" s="254"/>
      <c r="CQ173" s="254"/>
      <c r="CR173" s="254"/>
      <c r="CS173" s="254"/>
      <c r="CT173" s="254"/>
      <c r="CU173" s="254"/>
      <c r="CV173" s="254"/>
      <c r="CW173" s="254"/>
      <c r="CX173" s="254"/>
      <c r="CY173" s="254"/>
      <c r="CZ173" s="254"/>
      <c r="DA173" s="254"/>
      <c r="DB173" s="254"/>
      <c r="DH173" s="7"/>
      <c r="DI173" s="7"/>
      <c r="DJ173" s="7"/>
      <c r="DK173" s="7"/>
      <c r="DL173" s="7"/>
      <c r="DM173" s="7"/>
      <c r="DN173" s="7"/>
      <c r="DO173" s="7"/>
      <c r="DP173" s="7"/>
      <c r="DQ173" s="7"/>
      <c r="DR173" s="7"/>
      <c r="DS173" s="7"/>
      <c r="DT173" s="7"/>
      <c r="DU173" s="7"/>
    </row>
    <row r="174" spans="1:125" x14ac:dyDescent="0.25">
      <c r="A174" s="269" t="s">
        <v>164</v>
      </c>
      <c r="B174" s="249">
        <v>19069340</v>
      </c>
      <c r="C174" s="250">
        <v>5.7898731095718006</v>
      </c>
      <c r="D174" s="251">
        <v>29291.085328021694</v>
      </c>
      <c r="E174" s="267">
        <v>0.27</v>
      </c>
      <c r="F174" s="252"/>
      <c r="G174" s="253">
        <v>4.4063452145364996</v>
      </c>
      <c r="H174" s="253">
        <v>4.7492685974543001</v>
      </c>
      <c r="I174" s="253">
        <v>4.7312047667129997</v>
      </c>
      <c r="J174" s="253">
        <v>4.9633170006596998</v>
      </c>
      <c r="K174" s="253">
        <v>4.8899626027121998</v>
      </c>
      <c r="L174" s="253">
        <v>4.8757070882304001</v>
      </c>
      <c r="M174" s="253">
        <v>5.2175929319358998</v>
      </c>
      <c r="N174" s="253">
        <v>5.0906964009970004</v>
      </c>
      <c r="O174" s="254">
        <v>5.0607153349746001</v>
      </c>
      <c r="P174" s="254">
        <v>4.1561724861871001</v>
      </c>
      <c r="Q174" s="254">
        <v>4.0774651172657999</v>
      </c>
      <c r="R174" s="254">
        <v>4.4261037486542003</v>
      </c>
      <c r="S174" s="255">
        <v>4.3444814732849997</v>
      </c>
      <c r="T174" s="255">
        <v>3.9630469232665999</v>
      </c>
      <c r="U174" s="256">
        <v>3.9549065192044002</v>
      </c>
      <c r="V174" s="256">
        <v>4.0401290780058003</v>
      </c>
      <c r="W174" s="254">
        <v>3.9794767416508998</v>
      </c>
      <c r="X174" s="254">
        <v>4.1565645960708997</v>
      </c>
      <c r="Y174" s="254">
        <v>4.2389785432284999</v>
      </c>
      <c r="Z174" s="254">
        <v>4.1652073334663999</v>
      </c>
      <c r="AA174" s="257">
        <v>3.9044592976272998</v>
      </c>
      <c r="AB174" s="258">
        <v>4.1848404076673997</v>
      </c>
      <c r="AC174" s="258">
        <v>3.9410194162027001</v>
      </c>
      <c r="AD174" s="259">
        <v>3.6762535046500999</v>
      </c>
      <c r="AE174" s="260">
        <v>3.7271620345504002</v>
      </c>
      <c r="AF174" s="254"/>
      <c r="AG174" s="254"/>
      <c r="AH174" s="254"/>
      <c r="AI174" s="254"/>
      <c r="AJ174" s="254"/>
      <c r="AK174" s="254"/>
      <c r="AL174" s="254"/>
      <c r="AM174" s="254"/>
      <c r="AN174" s="254"/>
      <c r="AO174" s="254"/>
      <c r="AP174" s="254"/>
      <c r="AQ174" s="254"/>
      <c r="AR174" s="254"/>
      <c r="AS174" s="254"/>
      <c r="AT174" s="254"/>
      <c r="AU174" s="254"/>
      <c r="AV174" s="254"/>
      <c r="AW174" s="254"/>
      <c r="AX174" s="254"/>
      <c r="AY174" s="254"/>
      <c r="AZ174" s="254"/>
      <c r="BA174" s="254"/>
      <c r="BB174" s="254"/>
      <c r="BC174" s="254"/>
      <c r="BD174" s="254"/>
      <c r="BE174" s="254"/>
      <c r="BF174" s="254"/>
      <c r="BG174" s="254"/>
      <c r="BH174" s="254"/>
      <c r="BI174" s="254"/>
      <c r="BJ174" s="254"/>
      <c r="BK174" s="254"/>
      <c r="BL174" s="254"/>
      <c r="BM174" s="254"/>
      <c r="BN174" s="254"/>
      <c r="BO174" s="254"/>
      <c r="BP174" s="254"/>
      <c r="BQ174" s="254"/>
      <c r="BR174" s="254"/>
      <c r="BS174" s="254"/>
      <c r="BT174" s="254"/>
      <c r="BU174" s="254"/>
      <c r="BV174" s="254"/>
      <c r="BW174" s="254"/>
      <c r="BX174" s="254"/>
      <c r="BY174" s="254"/>
      <c r="BZ174" s="254"/>
      <c r="CA174" s="254"/>
      <c r="CB174" s="254"/>
      <c r="CC174" s="254"/>
      <c r="CD174" s="254"/>
      <c r="CE174" s="254"/>
      <c r="CF174" s="254"/>
      <c r="CG174" s="254"/>
      <c r="CH174" s="254"/>
      <c r="CI174" s="254"/>
      <c r="CJ174" s="254"/>
      <c r="CK174" s="254"/>
      <c r="CL174" s="254"/>
      <c r="CM174" s="254"/>
      <c r="CN174" s="254"/>
      <c r="CO174" s="254"/>
      <c r="CP174" s="254"/>
      <c r="CQ174" s="254"/>
      <c r="CR174" s="254"/>
      <c r="CS174" s="254"/>
      <c r="CT174" s="254"/>
      <c r="CU174" s="254"/>
      <c r="CV174" s="254"/>
      <c r="CW174" s="254"/>
      <c r="CX174" s="254"/>
      <c r="CY174" s="254"/>
      <c r="CZ174" s="254"/>
      <c r="DA174" s="254"/>
      <c r="DB174" s="254"/>
      <c r="DH174" s="7"/>
      <c r="DI174" s="7"/>
      <c r="DJ174" s="7"/>
      <c r="DK174" s="7"/>
      <c r="DL174" s="7"/>
      <c r="DM174" s="7"/>
      <c r="DN174" s="7"/>
      <c r="DO174" s="7"/>
      <c r="DP174" s="7"/>
      <c r="DQ174" s="7"/>
      <c r="DR174" s="7"/>
      <c r="DS174" s="7"/>
      <c r="DT174" s="7"/>
      <c r="DU174" s="7"/>
    </row>
    <row r="175" spans="1:125" x14ac:dyDescent="0.25">
      <c r="A175" s="269" t="s">
        <v>206</v>
      </c>
      <c r="B175" s="249">
        <v>143533851</v>
      </c>
      <c r="C175" s="250">
        <v>13.0058236852833</v>
      </c>
      <c r="D175" s="251">
        <v>29706.186413574218</v>
      </c>
      <c r="E175" s="251">
        <v>17.149999999999999</v>
      </c>
      <c r="F175" s="252"/>
      <c r="G175" s="253">
        <v>11.483514654663001</v>
      </c>
      <c r="H175" s="253">
        <v>11.550778696381</v>
      </c>
      <c r="I175" s="253">
        <v>11.538239597011</v>
      </c>
      <c r="J175" s="253">
        <v>12.015439872361</v>
      </c>
      <c r="K175" s="253">
        <v>12.07171655852</v>
      </c>
      <c r="L175" s="253">
        <v>12.110613335583</v>
      </c>
      <c r="M175" s="253">
        <v>12.392964507099</v>
      </c>
      <c r="N175" s="253">
        <v>12.427844845566</v>
      </c>
      <c r="O175" s="254">
        <v>12.330993393911999</v>
      </c>
      <c r="P175" s="254">
        <v>11.615534439667</v>
      </c>
      <c r="Q175" s="254">
        <v>12.20291966517</v>
      </c>
      <c r="R175" s="254">
        <v>12.791854988784999</v>
      </c>
      <c r="S175" s="255">
        <v>12.688532198880001</v>
      </c>
      <c r="T175" s="255">
        <v>12.286100592776</v>
      </c>
      <c r="U175" s="256">
        <v>12.174365193897</v>
      </c>
      <c r="V175" s="256">
        <v>12.211677960376999</v>
      </c>
      <c r="W175" s="254">
        <v>12.049027503353001</v>
      </c>
      <c r="X175" s="254">
        <v>12.245573526676999</v>
      </c>
      <c r="Y175" s="254">
        <v>12.719316892762</v>
      </c>
      <c r="Z175" s="254">
        <v>12.912157589846</v>
      </c>
      <c r="AA175" s="257">
        <v>12.408639928615001</v>
      </c>
      <c r="AB175" s="258">
        <v>13.495638650027001</v>
      </c>
      <c r="AC175" s="258">
        <v>13.214303306056999</v>
      </c>
      <c r="AD175" s="259">
        <v>13.605083447698</v>
      </c>
      <c r="AE175" s="260">
        <v>14.057499766067</v>
      </c>
      <c r="AF175" s="254"/>
      <c r="AG175" s="254"/>
      <c r="AH175" s="254"/>
      <c r="AI175" s="254"/>
      <c r="AJ175" s="254"/>
      <c r="AK175" s="254"/>
      <c r="AL175" s="254"/>
      <c r="AM175" s="254"/>
      <c r="AN175" s="254"/>
      <c r="AO175" s="254"/>
      <c r="AP175" s="254"/>
      <c r="AQ175" s="254"/>
      <c r="AR175" s="254"/>
      <c r="AS175" s="254"/>
      <c r="AT175" s="254"/>
      <c r="AU175" s="254"/>
      <c r="AV175" s="254"/>
      <c r="AW175" s="254"/>
      <c r="AX175" s="254"/>
      <c r="AY175" s="254"/>
      <c r="AZ175" s="254"/>
      <c r="BA175" s="254"/>
      <c r="BB175" s="254"/>
      <c r="BC175" s="254"/>
      <c r="BD175" s="254"/>
      <c r="BE175" s="254"/>
      <c r="BF175" s="254"/>
      <c r="BG175" s="254"/>
      <c r="BH175" s="254"/>
      <c r="BI175" s="254"/>
      <c r="BJ175" s="254"/>
      <c r="BK175" s="254"/>
      <c r="BL175" s="254"/>
      <c r="BM175" s="254"/>
      <c r="BN175" s="254"/>
      <c r="BO175" s="254"/>
      <c r="BP175" s="254"/>
      <c r="BQ175" s="254"/>
      <c r="BR175" s="254"/>
      <c r="BS175" s="254"/>
      <c r="BT175" s="254"/>
      <c r="BU175" s="254"/>
      <c r="BV175" s="254"/>
      <c r="BW175" s="254"/>
      <c r="BX175" s="254"/>
      <c r="BY175" s="254"/>
      <c r="BZ175" s="254"/>
      <c r="CA175" s="254"/>
      <c r="CB175" s="254"/>
      <c r="CC175" s="254"/>
      <c r="CD175" s="254"/>
      <c r="CE175" s="254"/>
      <c r="CF175" s="254"/>
      <c r="CG175" s="254"/>
      <c r="CH175" s="254"/>
      <c r="CI175" s="254"/>
      <c r="CJ175" s="254"/>
      <c r="CK175" s="254"/>
      <c r="CL175" s="254"/>
      <c r="CM175" s="254"/>
      <c r="CN175" s="254"/>
      <c r="CO175" s="254"/>
      <c r="CP175" s="254"/>
      <c r="CQ175" s="254"/>
      <c r="CR175" s="254"/>
      <c r="CS175" s="254"/>
      <c r="CT175" s="254"/>
      <c r="CU175" s="254"/>
      <c r="CV175" s="254"/>
      <c r="CW175" s="254"/>
      <c r="CX175" s="254"/>
      <c r="CY175" s="254"/>
      <c r="CZ175" s="254"/>
      <c r="DA175" s="254"/>
      <c r="DB175" s="254"/>
      <c r="DH175" s="7"/>
      <c r="DI175" s="7"/>
      <c r="DJ175" s="7"/>
      <c r="DK175" s="7"/>
      <c r="DL175" s="7"/>
      <c r="DM175" s="7"/>
      <c r="DN175" s="7"/>
      <c r="DO175" s="7"/>
      <c r="DP175" s="7"/>
      <c r="DQ175" s="7"/>
      <c r="DR175" s="7"/>
      <c r="DS175" s="7"/>
      <c r="DT175" s="7"/>
      <c r="DU175" s="7"/>
    </row>
    <row r="176" spans="1:125" x14ac:dyDescent="0.25">
      <c r="A176" s="269" t="s">
        <v>62</v>
      </c>
      <c r="B176" s="249">
        <v>14256567</v>
      </c>
      <c r="C176" s="250">
        <v>7.4928194854320021E-2</v>
      </c>
      <c r="D176" s="251">
        <v>2185.7409385552455</v>
      </c>
      <c r="E176" s="251"/>
      <c r="F176" s="252"/>
      <c r="G176" s="253">
        <v>8.4794849618218995E-2</v>
      </c>
      <c r="H176" s="253">
        <v>8.3513311211704994E-2</v>
      </c>
      <c r="I176" s="253">
        <v>9.5884862415317004E-2</v>
      </c>
      <c r="J176" s="253">
        <v>8.1618722872712005E-2</v>
      </c>
      <c r="K176" s="253">
        <v>7.7865512101452997E-2</v>
      </c>
      <c r="L176" s="253">
        <v>8.2510405626970998E-2</v>
      </c>
      <c r="M176" s="253">
        <v>8.0875534933999002E-2</v>
      </c>
      <c r="N176" s="253">
        <v>7.1742553969820003E-2</v>
      </c>
      <c r="O176" s="254">
        <v>6.9814473790697995E-2</v>
      </c>
      <c r="P176" s="254">
        <v>6.9810168349567006E-2</v>
      </c>
      <c r="Q176" s="254">
        <v>7.1359870609472006E-2</v>
      </c>
      <c r="R176" s="254">
        <v>7.2438384895428004E-2</v>
      </c>
      <c r="S176" s="255">
        <v>7.8527772190771006E-2</v>
      </c>
      <c r="T176" s="255">
        <v>8.5229805957912005E-2</v>
      </c>
      <c r="U176" s="256">
        <v>8.4548465535891001E-2</v>
      </c>
      <c r="V176" s="256">
        <v>9.5205076770428998E-2</v>
      </c>
      <c r="W176" s="254">
        <v>0.10158109095042001</v>
      </c>
      <c r="X176" s="254">
        <v>0.10742469779249</v>
      </c>
      <c r="Y176" s="254">
        <v>0.11671721661707</v>
      </c>
      <c r="Z176" s="254">
        <v>0.11842272375519999</v>
      </c>
      <c r="AA176" s="257">
        <v>0.11120566459278999</v>
      </c>
      <c r="AB176" s="258">
        <v>0.12755785428866001</v>
      </c>
      <c r="AC176" s="258">
        <v>0.16103937019305001</v>
      </c>
      <c r="AD176" s="259">
        <v>0.16390707856837</v>
      </c>
      <c r="AE176" s="260">
        <v>0.16217948355847001</v>
      </c>
      <c r="AF176" s="254"/>
      <c r="AG176" s="254"/>
      <c r="AH176" s="254"/>
      <c r="AI176" s="254"/>
      <c r="AJ176" s="254"/>
      <c r="AK176" s="254"/>
      <c r="AL176" s="254"/>
      <c r="AM176" s="254"/>
      <c r="AN176" s="254"/>
      <c r="AO176" s="254"/>
      <c r="AP176" s="254"/>
      <c r="AQ176" s="254"/>
      <c r="AR176" s="254"/>
      <c r="AS176" s="254"/>
      <c r="AT176" s="254"/>
      <c r="AU176" s="254"/>
      <c r="AV176" s="254"/>
      <c r="AW176" s="254"/>
      <c r="AX176" s="254"/>
      <c r="AY176" s="254"/>
      <c r="AZ176" s="254"/>
      <c r="BA176" s="254"/>
      <c r="BB176" s="254"/>
      <c r="BC176" s="254"/>
      <c r="BD176" s="254"/>
      <c r="BE176" s="254"/>
      <c r="BF176" s="254"/>
      <c r="BG176" s="254"/>
      <c r="BH176" s="254"/>
      <c r="BI176" s="254"/>
      <c r="BJ176" s="254"/>
      <c r="BK176" s="254"/>
      <c r="BL176" s="254"/>
      <c r="BM176" s="254"/>
      <c r="BN176" s="254"/>
      <c r="BO176" s="254"/>
      <c r="BP176" s="254"/>
      <c r="BQ176" s="254"/>
      <c r="BR176" s="254"/>
      <c r="BS176" s="254"/>
      <c r="BT176" s="254"/>
      <c r="BU176" s="254"/>
      <c r="BV176" s="254"/>
      <c r="BW176" s="254"/>
      <c r="BX176" s="254"/>
      <c r="BY176" s="254"/>
      <c r="BZ176" s="254"/>
      <c r="CA176" s="254"/>
      <c r="CB176" s="254"/>
      <c r="CC176" s="254"/>
      <c r="CD176" s="254"/>
      <c r="CE176" s="254"/>
      <c r="CF176" s="254"/>
      <c r="CG176" s="254"/>
      <c r="CH176" s="254"/>
      <c r="CI176" s="254"/>
      <c r="CJ176" s="254"/>
      <c r="CK176" s="254"/>
      <c r="CL176" s="254"/>
      <c r="CM176" s="254"/>
      <c r="CN176" s="254"/>
      <c r="CO176" s="254"/>
      <c r="CP176" s="254"/>
      <c r="CQ176" s="254"/>
      <c r="CR176" s="254"/>
      <c r="CS176" s="254"/>
      <c r="CT176" s="254"/>
      <c r="CU176" s="254"/>
      <c r="CV176" s="254"/>
      <c r="CW176" s="254"/>
      <c r="CX176" s="254"/>
      <c r="CY176" s="254"/>
      <c r="CZ176" s="254"/>
      <c r="DA176" s="254"/>
      <c r="DB176" s="254"/>
      <c r="DH176" s="7"/>
      <c r="DI176" s="7"/>
      <c r="DJ176" s="7"/>
      <c r="DK176" s="7"/>
      <c r="DL176" s="7"/>
      <c r="DM176" s="7"/>
      <c r="DN176" s="7"/>
      <c r="DO176" s="7"/>
      <c r="DP176" s="7"/>
      <c r="DQ176" s="7"/>
      <c r="DR176" s="7"/>
      <c r="DS176" s="7"/>
      <c r="DT176" s="7"/>
      <c r="DU176" s="7"/>
    </row>
    <row r="177" spans="1:125" x14ac:dyDescent="0.25">
      <c r="A177" s="269" t="s">
        <v>200</v>
      </c>
      <c r="B177" s="249">
        <v>35300280</v>
      </c>
      <c r="C177" s="250">
        <v>11.6053541206328</v>
      </c>
      <c r="D177" s="142">
        <v>60116.750395812378</v>
      </c>
      <c r="E177" s="251"/>
      <c r="F177" s="252"/>
      <c r="G177" s="253">
        <v>12.773856827395999</v>
      </c>
      <c r="H177" s="253">
        <v>12.945731900344001</v>
      </c>
      <c r="I177" s="253">
        <v>13.408163607157</v>
      </c>
      <c r="J177" s="253">
        <v>13.66916267057</v>
      </c>
      <c r="K177" s="253">
        <v>14.078119499154001</v>
      </c>
      <c r="L177" s="253">
        <v>14.489587420795999</v>
      </c>
      <c r="M177" s="253">
        <v>14.921433207612999</v>
      </c>
      <c r="N177" s="253">
        <v>15.359993664576001</v>
      </c>
      <c r="O177" s="254">
        <v>16.209725983573001</v>
      </c>
      <c r="P177" s="254">
        <v>16.653979680702999</v>
      </c>
      <c r="Q177" s="254">
        <v>17.752582858970001</v>
      </c>
      <c r="R177" s="254">
        <v>18.032968119909</v>
      </c>
      <c r="S177" s="255">
        <v>18.542778054482</v>
      </c>
      <c r="T177" s="255">
        <v>18.273685459555999</v>
      </c>
      <c r="U177" s="256">
        <v>19.038030416514001</v>
      </c>
      <c r="V177" s="256">
        <v>19.375934207229001</v>
      </c>
      <c r="W177" s="254">
        <v>18.884482229945</v>
      </c>
      <c r="X177" s="254">
        <v>18.317013730402</v>
      </c>
      <c r="Y177" s="254">
        <v>17.286672298734999</v>
      </c>
      <c r="Z177" s="254">
        <v>16.982938798159001</v>
      </c>
      <c r="AA177" s="257">
        <v>16.626634559496999</v>
      </c>
      <c r="AB177" s="258">
        <v>16.740520723602</v>
      </c>
      <c r="AC177" s="258">
        <v>17.332405040982</v>
      </c>
      <c r="AD177" s="259">
        <v>17.499761228133</v>
      </c>
      <c r="AE177" s="260">
        <v>17.726942728522999</v>
      </c>
      <c r="AF177" s="254"/>
      <c r="AG177" s="254"/>
      <c r="AH177" s="254"/>
      <c r="AI177" s="254"/>
      <c r="AJ177" s="254"/>
      <c r="AK177" s="254"/>
      <c r="AL177" s="254"/>
      <c r="AM177" s="254"/>
      <c r="AN177" s="254"/>
      <c r="AO177" s="254"/>
      <c r="AP177" s="254"/>
      <c r="AQ177" s="254"/>
      <c r="AR177" s="254"/>
      <c r="AS177" s="254"/>
      <c r="AT177" s="254"/>
      <c r="AU177" s="254"/>
      <c r="AV177" s="254"/>
      <c r="AW177" s="254"/>
      <c r="AX177" s="254"/>
      <c r="AY177" s="254"/>
      <c r="AZ177" s="254"/>
      <c r="BA177" s="254"/>
      <c r="BB177" s="254"/>
      <c r="BC177" s="254"/>
      <c r="BD177" s="254"/>
      <c r="BE177" s="254"/>
      <c r="BF177" s="254"/>
      <c r="BG177" s="254"/>
      <c r="BH177" s="254"/>
      <c r="BI177" s="254"/>
      <c r="BJ177" s="254"/>
      <c r="BK177" s="254"/>
      <c r="BL177" s="254"/>
      <c r="BM177" s="254"/>
      <c r="BN177" s="254"/>
      <c r="BO177" s="254"/>
      <c r="BP177" s="254"/>
      <c r="BQ177" s="254"/>
      <c r="BR177" s="254"/>
      <c r="BS177" s="254"/>
      <c r="BT177" s="254"/>
      <c r="BU177" s="254"/>
      <c r="BV177" s="254"/>
      <c r="BW177" s="254"/>
      <c r="BX177" s="254"/>
      <c r="BY177" s="254"/>
      <c r="BZ177" s="254"/>
      <c r="CA177" s="254"/>
      <c r="CB177" s="254"/>
      <c r="CC177" s="254"/>
      <c r="CD177" s="254"/>
      <c r="CE177" s="254"/>
      <c r="CF177" s="254"/>
      <c r="CG177" s="254"/>
      <c r="CH177" s="254"/>
      <c r="CI177" s="254"/>
      <c r="CJ177" s="254"/>
      <c r="CK177" s="254"/>
      <c r="CL177" s="254"/>
      <c r="CM177" s="254"/>
      <c r="CN177" s="254"/>
      <c r="CO177" s="254"/>
      <c r="CP177" s="254"/>
      <c r="CQ177" s="254"/>
      <c r="CR177" s="254"/>
      <c r="CS177" s="254"/>
      <c r="CT177" s="254"/>
      <c r="CU177" s="254"/>
      <c r="CV177" s="254"/>
      <c r="CW177" s="254"/>
      <c r="CX177" s="254"/>
      <c r="CY177" s="254"/>
      <c r="CZ177" s="254"/>
      <c r="DA177" s="254"/>
      <c r="DB177" s="254"/>
      <c r="DH177" s="7"/>
      <c r="DI177" s="7"/>
      <c r="DJ177" s="7"/>
      <c r="DK177" s="7"/>
      <c r="DL177" s="7"/>
      <c r="DM177" s="7"/>
      <c r="DN177" s="7"/>
      <c r="DO177" s="7"/>
      <c r="DP177" s="7"/>
      <c r="DQ177" s="7"/>
      <c r="DR177" s="7"/>
      <c r="DS177" s="7"/>
      <c r="DT177" s="7"/>
      <c r="DU177" s="7"/>
    </row>
    <row r="178" spans="1:125" x14ac:dyDescent="0.25">
      <c r="A178" s="269" t="s">
        <v>87</v>
      </c>
      <c r="B178" s="249">
        <v>18501984</v>
      </c>
      <c r="C178" s="250">
        <v>0.33689571182330991</v>
      </c>
      <c r="D178" s="251">
        <v>3558.2578067371724</v>
      </c>
      <c r="E178" s="251"/>
      <c r="F178" s="252"/>
      <c r="G178" s="253">
        <v>0.40359163547771998</v>
      </c>
      <c r="H178" s="253">
        <v>0.44533939738470002</v>
      </c>
      <c r="I178" s="253">
        <v>0.45018520331386003</v>
      </c>
      <c r="J178" s="253">
        <v>0.42579609363465998</v>
      </c>
      <c r="K178" s="253">
        <v>0.47253194875757998</v>
      </c>
      <c r="L178" s="253">
        <v>0.51092995890838999</v>
      </c>
      <c r="M178" s="253">
        <v>0.48579075385418002</v>
      </c>
      <c r="N178" s="253">
        <v>0.52381115283942004</v>
      </c>
      <c r="O178" s="254">
        <v>0.52804467085947004</v>
      </c>
      <c r="P178" s="254">
        <v>0.52529718205161002</v>
      </c>
      <c r="Q178" s="254">
        <v>0.54026085954926995</v>
      </c>
      <c r="R178" s="254">
        <v>0.56229050393419999</v>
      </c>
      <c r="S178" s="255">
        <v>0.53738749756046</v>
      </c>
      <c r="T178" s="255">
        <v>0.55529143993542995</v>
      </c>
      <c r="U178" s="256">
        <v>0.57628679074746003</v>
      </c>
      <c r="V178" s="256">
        <v>0.61550179480709</v>
      </c>
      <c r="W178" s="254">
        <v>0.66814159655283001</v>
      </c>
      <c r="X178" s="254">
        <v>0.64369170872169001</v>
      </c>
      <c r="Y178" s="254">
        <v>0.65885264604755001</v>
      </c>
      <c r="Z178" s="254">
        <v>0.65867966942817002</v>
      </c>
      <c r="AA178" s="257">
        <v>0.628770240147</v>
      </c>
      <c r="AB178" s="258">
        <v>0.74302873609717002</v>
      </c>
      <c r="AC178" s="258">
        <v>0.80210600846708002</v>
      </c>
      <c r="AD178" s="259">
        <v>0.73719581889645003</v>
      </c>
      <c r="AE178" s="260">
        <v>0.74400650063777996</v>
      </c>
      <c r="AF178" s="254"/>
      <c r="AG178" s="254"/>
      <c r="AH178" s="254"/>
      <c r="AI178" s="254"/>
      <c r="AJ178" s="254"/>
      <c r="AK178" s="254"/>
      <c r="AL178" s="254"/>
      <c r="AM178" s="254"/>
      <c r="AN178" s="254"/>
      <c r="AO178" s="254"/>
      <c r="AP178" s="254"/>
      <c r="AQ178" s="254"/>
      <c r="AR178" s="254"/>
      <c r="AS178" s="254"/>
      <c r="AT178" s="254"/>
      <c r="AU178" s="254"/>
      <c r="AV178" s="254"/>
      <c r="AW178" s="254"/>
      <c r="AX178" s="254"/>
      <c r="AY178" s="254"/>
      <c r="AZ178" s="254"/>
      <c r="BA178" s="254"/>
      <c r="BB178" s="254"/>
      <c r="BC178" s="254"/>
      <c r="BD178" s="254"/>
      <c r="BE178" s="254"/>
      <c r="BF178" s="254"/>
      <c r="BG178" s="254"/>
      <c r="BH178" s="254"/>
      <c r="BI178" s="254"/>
      <c r="BJ178" s="254"/>
      <c r="BK178" s="254"/>
      <c r="BL178" s="254"/>
      <c r="BM178" s="254"/>
      <c r="BN178" s="254"/>
      <c r="BO178" s="254"/>
      <c r="BP178" s="254"/>
      <c r="BQ178" s="254"/>
      <c r="BR178" s="254"/>
      <c r="BS178" s="254"/>
      <c r="BT178" s="254"/>
      <c r="BU178" s="254"/>
      <c r="BV178" s="254"/>
      <c r="BW178" s="254"/>
      <c r="BX178" s="254"/>
      <c r="BY178" s="254"/>
      <c r="BZ178" s="254"/>
      <c r="CA178" s="254"/>
      <c r="CB178" s="254"/>
      <c r="CC178" s="254"/>
      <c r="CD178" s="254"/>
      <c r="CE178" s="254"/>
      <c r="CF178" s="254"/>
      <c r="CG178" s="254"/>
      <c r="CH178" s="254"/>
      <c r="CI178" s="254"/>
      <c r="CJ178" s="254"/>
      <c r="CK178" s="254"/>
      <c r="CL178" s="254"/>
      <c r="CM178" s="254"/>
      <c r="CN178" s="254"/>
      <c r="CO178" s="254"/>
      <c r="CP178" s="254"/>
      <c r="CQ178" s="254"/>
      <c r="CR178" s="254"/>
      <c r="CS178" s="254"/>
      <c r="CT178" s="254"/>
      <c r="CU178" s="254"/>
      <c r="CV178" s="254"/>
      <c r="CW178" s="254"/>
      <c r="CX178" s="254"/>
      <c r="CY178" s="254"/>
      <c r="CZ178" s="254"/>
      <c r="DA178" s="254"/>
      <c r="DB178" s="254"/>
      <c r="DH178" s="7"/>
      <c r="DI178" s="7"/>
      <c r="DJ178" s="7"/>
      <c r="DK178" s="7"/>
      <c r="DL178" s="7"/>
      <c r="DM178" s="7"/>
      <c r="DN178" s="7"/>
      <c r="DO178" s="7"/>
      <c r="DP178" s="7"/>
      <c r="DQ178" s="7"/>
      <c r="DR178" s="7"/>
      <c r="DS178" s="7"/>
      <c r="DT178" s="7"/>
      <c r="DU178" s="7"/>
    </row>
    <row r="179" spans="1:125" x14ac:dyDescent="0.25">
      <c r="A179" s="269" t="s">
        <v>158</v>
      </c>
      <c r="B179" s="249">
        <v>6587202</v>
      </c>
      <c r="C179" s="250">
        <v>5.0460053865110099</v>
      </c>
      <c r="D179" s="142">
        <v>19533.727396147915</v>
      </c>
      <c r="E179" s="251"/>
      <c r="F179" s="252"/>
      <c r="G179" s="253">
        <v>5.0134968093807002</v>
      </c>
      <c r="H179" s="253">
        <v>5.4271088325742003</v>
      </c>
      <c r="I179" s="253">
        <v>5.8191035834382996</v>
      </c>
      <c r="J179" s="253">
        <v>6.2459012361715001</v>
      </c>
      <c r="K179" s="253">
        <v>6.742151256523</v>
      </c>
      <c r="L179" s="253">
        <v>6.2644374656939998</v>
      </c>
      <c r="M179" s="268">
        <v>6.5602836020461002</v>
      </c>
      <c r="N179" s="268">
        <v>6.4432189214448998</v>
      </c>
      <c r="O179" s="256">
        <v>6.5113671468929999</v>
      </c>
      <c r="P179" s="256">
        <v>6.0795528801314003</v>
      </c>
      <c r="Q179" s="254">
        <v>6.3078443208798998</v>
      </c>
      <c r="R179" s="254">
        <v>6.7860177151965004</v>
      </c>
      <c r="S179" s="255">
        <v>6.0553120594895997</v>
      </c>
      <c r="T179" s="255">
        <v>6.1780764444185996</v>
      </c>
      <c r="U179" s="256">
        <v>5.2657866560226001</v>
      </c>
      <c r="V179" s="256">
        <v>6.1132088999445999</v>
      </c>
      <c r="W179" s="254">
        <v>6.3450909601561998</v>
      </c>
      <c r="X179" s="254">
        <v>6.3570345341892001</v>
      </c>
      <c r="Y179" s="254">
        <v>6.2784405628483002</v>
      </c>
      <c r="Z179" s="254">
        <v>6.3161252662283998</v>
      </c>
      <c r="AA179" s="257">
        <v>6.3255664805688996</v>
      </c>
      <c r="AB179" s="258">
        <v>6.2390779376256003</v>
      </c>
      <c r="AC179" s="258">
        <v>6.3167948184067999</v>
      </c>
      <c r="AD179" s="259">
        <v>6.1450453921378001</v>
      </c>
      <c r="AE179" s="260">
        <v>6.0385102513850999</v>
      </c>
      <c r="AF179" s="254"/>
      <c r="AG179" s="254"/>
      <c r="AH179" s="254"/>
      <c r="AI179" s="254"/>
      <c r="AJ179" s="254"/>
      <c r="AK179" s="254"/>
      <c r="AL179" s="254"/>
      <c r="AM179" s="254"/>
      <c r="AN179" s="254"/>
      <c r="AO179" s="254"/>
      <c r="AP179" s="254"/>
      <c r="AQ179" s="254"/>
      <c r="AR179" s="254"/>
      <c r="AS179" s="254"/>
      <c r="AT179" s="254"/>
      <c r="AU179" s="254"/>
      <c r="AV179" s="254"/>
      <c r="AW179" s="254"/>
      <c r="AX179" s="254"/>
      <c r="AY179" s="254"/>
      <c r="AZ179" s="254"/>
      <c r="BA179" s="254"/>
      <c r="BB179" s="254"/>
      <c r="BC179" s="254"/>
      <c r="BD179" s="254"/>
      <c r="BE179" s="254"/>
      <c r="BF179" s="254"/>
      <c r="BG179" s="254"/>
      <c r="BH179" s="254"/>
      <c r="BI179" s="254"/>
      <c r="BJ179" s="254"/>
      <c r="BK179" s="254"/>
      <c r="BL179" s="254"/>
      <c r="BM179" s="254"/>
      <c r="BN179" s="254"/>
      <c r="BO179" s="254"/>
      <c r="BP179" s="254"/>
      <c r="BQ179" s="254"/>
      <c r="BR179" s="254"/>
      <c r="BS179" s="254"/>
      <c r="BT179" s="254"/>
      <c r="BU179" s="254"/>
      <c r="BV179" s="254"/>
      <c r="BW179" s="254"/>
      <c r="BX179" s="254"/>
      <c r="BY179" s="254"/>
      <c r="BZ179" s="254"/>
      <c r="CA179" s="254"/>
      <c r="CB179" s="254"/>
      <c r="CC179" s="254"/>
      <c r="CD179" s="254"/>
      <c r="CE179" s="254"/>
      <c r="CF179" s="254"/>
      <c r="CG179" s="254"/>
      <c r="CH179" s="254"/>
      <c r="CI179" s="254"/>
      <c r="CJ179" s="254"/>
      <c r="CK179" s="254"/>
      <c r="CL179" s="254"/>
      <c r="CM179" s="254"/>
      <c r="CN179" s="254"/>
      <c r="CO179" s="254"/>
      <c r="CP179" s="254"/>
      <c r="CQ179" s="254"/>
      <c r="CR179" s="254"/>
      <c r="CS179" s="254"/>
      <c r="CT179" s="254"/>
      <c r="CU179" s="254"/>
      <c r="CV179" s="254"/>
      <c r="CW179" s="254"/>
      <c r="CX179" s="254"/>
      <c r="CY179" s="254"/>
      <c r="CZ179" s="254"/>
      <c r="DA179" s="254"/>
      <c r="DB179" s="254"/>
      <c r="DH179" s="7"/>
      <c r="DI179" s="7"/>
      <c r="DJ179" s="7"/>
      <c r="DK179" s="7"/>
      <c r="DL179" s="7"/>
      <c r="DM179" s="7"/>
      <c r="DN179" s="7"/>
      <c r="DO179" s="7"/>
      <c r="DP179" s="7"/>
      <c r="DQ179" s="7"/>
      <c r="DR179" s="7"/>
      <c r="DS179" s="7"/>
      <c r="DT179" s="7"/>
      <c r="DU179" s="7"/>
    </row>
    <row r="180" spans="1:125" x14ac:dyDescent="0.25">
      <c r="A180" s="269" t="s">
        <v>77</v>
      </c>
      <c r="B180" s="249">
        <v>8642022</v>
      </c>
      <c r="C180" s="250">
        <v>0.14300245740738998</v>
      </c>
      <c r="D180" s="251">
        <v>2565.8857197553525</v>
      </c>
      <c r="E180" s="251"/>
      <c r="F180" s="252"/>
      <c r="G180" s="253">
        <v>9.4567821240795005E-2</v>
      </c>
      <c r="H180" s="253">
        <v>0.11593449510129</v>
      </c>
      <c r="I180" s="253">
        <v>0.11695668207316</v>
      </c>
      <c r="J180" s="253">
        <v>0.11863752119946</v>
      </c>
      <c r="K180" s="253">
        <v>0.11259095189681</v>
      </c>
      <c r="L180" s="253">
        <v>0.10029176847342</v>
      </c>
      <c r="M180" s="253">
        <v>0.12166868825342</v>
      </c>
      <c r="N180" s="253">
        <v>0.11092005081196001</v>
      </c>
      <c r="O180" s="254">
        <v>0.10490317119911</v>
      </c>
      <c r="P180" s="254">
        <v>0.10344130272778</v>
      </c>
      <c r="Q180" s="254">
        <v>0.10996980049813999</v>
      </c>
      <c r="R180" s="254">
        <v>0.13134952911573999</v>
      </c>
      <c r="S180" s="255">
        <v>0.14400801879474001</v>
      </c>
      <c r="T180" s="255">
        <v>0.16219609409176999</v>
      </c>
      <c r="U180" s="256">
        <v>0.1705028156907</v>
      </c>
      <c r="V180" s="256">
        <v>0.14127207440785999</v>
      </c>
      <c r="W180" s="254">
        <v>0.14314489026888</v>
      </c>
      <c r="X180" s="254">
        <v>0.13822960819064001</v>
      </c>
      <c r="Y180" s="254">
        <v>0.15684028353577001</v>
      </c>
      <c r="Z180" s="254">
        <v>0.15315063138914001</v>
      </c>
      <c r="AA180" s="257">
        <v>0.15294491612676001</v>
      </c>
      <c r="AB180" s="258">
        <v>0.17931680108465001</v>
      </c>
      <c r="AC180" s="258">
        <v>0.17512447482763999</v>
      </c>
      <c r="AD180" s="259">
        <v>0.16513585560141</v>
      </c>
      <c r="AE180" s="260">
        <v>0.16788612219018001</v>
      </c>
      <c r="AF180" s="254"/>
      <c r="AG180" s="254"/>
      <c r="AH180" s="254"/>
      <c r="AI180" s="254"/>
      <c r="AJ180" s="254"/>
      <c r="AK180" s="254"/>
      <c r="AL180" s="254"/>
      <c r="AM180" s="254"/>
      <c r="AN180" s="254"/>
      <c r="AO180" s="254"/>
      <c r="AP180" s="254"/>
      <c r="AQ180" s="254"/>
      <c r="AR180" s="254"/>
      <c r="AS180" s="254"/>
      <c r="AT180" s="254"/>
      <c r="AU180" s="254"/>
      <c r="AV180" s="254"/>
      <c r="AW180" s="254"/>
      <c r="AX180" s="254"/>
      <c r="AY180" s="254"/>
      <c r="AZ180" s="254"/>
      <c r="BA180" s="254"/>
      <c r="BB180" s="254"/>
      <c r="BC180" s="254"/>
      <c r="BD180" s="254"/>
      <c r="BE180" s="254"/>
      <c r="BF180" s="254"/>
      <c r="BG180" s="254"/>
      <c r="BH180" s="254"/>
      <c r="BI180" s="254"/>
      <c r="BJ180" s="254"/>
      <c r="BK180" s="254"/>
      <c r="BL180" s="254"/>
      <c r="BM180" s="254"/>
      <c r="BN180" s="254"/>
      <c r="BO180" s="254"/>
      <c r="BP180" s="254"/>
      <c r="BQ180" s="254"/>
      <c r="BR180" s="254"/>
      <c r="BS180" s="254"/>
      <c r="BT180" s="254"/>
      <c r="BU180" s="254"/>
      <c r="BV180" s="254"/>
      <c r="BW180" s="254"/>
      <c r="BX180" s="254"/>
      <c r="BY180" s="254"/>
      <c r="BZ180" s="254"/>
      <c r="CA180" s="254"/>
      <c r="CB180" s="254"/>
      <c r="CC180" s="254"/>
      <c r="CD180" s="254"/>
      <c r="CE180" s="254"/>
      <c r="CF180" s="254"/>
      <c r="CG180" s="254"/>
      <c r="CH180" s="254"/>
      <c r="CI180" s="254"/>
      <c r="CJ180" s="254"/>
      <c r="CK180" s="254"/>
      <c r="CL180" s="254"/>
      <c r="CM180" s="254"/>
      <c r="CN180" s="254"/>
      <c r="CO180" s="254"/>
      <c r="CP180" s="254"/>
      <c r="CQ180" s="254"/>
      <c r="CR180" s="254"/>
      <c r="CS180" s="254"/>
      <c r="CT180" s="254"/>
      <c r="CU180" s="254"/>
      <c r="CV180" s="254"/>
      <c r="CW180" s="254"/>
      <c r="CX180" s="254"/>
      <c r="CY180" s="254"/>
      <c r="CZ180" s="254"/>
      <c r="DA180" s="254"/>
      <c r="DB180" s="254"/>
      <c r="DH180" s="7"/>
      <c r="DI180" s="7"/>
      <c r="DJ180" s="7"/>
      <c r="DK180" s="7"/>
      <c r="DL180" s="7"/>
      <c r="DM180" s="7"/>
      <c r="DN180" s="7"/>
      <c r="DO180" s="7"/>
      <c r="DP180" s="7"/>
      <c r="DQ180" s="7"/>
      <c r="DR180" s="7"/>
      <c r="DS180" s="7"/>
      <c r="DT180" s="7"/>
      <c r="DU180" s="7"/>
    </row>
    <row r="181" spans="1:125" x14ac:dyDescent="0.25">
      <c r="A181" s="269" t="s">
        <v>198</v>
      </c>
      <c r="B181" s="249">
        <v>6036860</v>
      </c>
      <c r="C181" s="250">
        <v>11.355842542162</v>
      </c>
      <c r="D181" s="251">
        <v>103372.51410929559</v>
      </c>
      <c r="E181" s="251"/>
      <c r="F181" s="252"/>
      <c r="G181" s="253">
        <v>11.629997412908001</v>
      </c>
      <c r="H181" s="253">
        <v>11.423015026321</v>
      </c>
      <c r="I181" s="253">
        <v>10.945257367888001</v>
      </c>
      <c r="J181" s="253">
        <v>9.988137140588</v>
      </c>
      <c r="K181" s="253">
        <v>10.188240628105</v>
      </c>
      <c r="L181" s="253">
        <v>9.2921654593087002</v>
      </c>
      <c r="M181" s="253">
        <v>9.1002461507996006</v>
      </c>
      <c r="N181" s="253">
        <v>9.161760673301</v>
      </c>
      <c r="O181" s="254">
        <v>8.8465353186463993</v>
      </c>
      <c r="P181" s="254">
        <v>8.8129194651576004</v>
      </c>
      <c r="Q181" s="254">
        <v>9.6341049005001995</v>
      </c>
      <c r="R181" s="254">
        <v>9.9181872239197997</v>
      </c>
      <c r="S181" s="255">
        <v>9.5146864828454998</v>
      </c>
      <c r="T181" s="255">
        <v>9.8167332480129001</v>
      </c>
      <c r="U181" s="256">
        <v>9.8861435021243995</v>
      </c>
      <c r="V181" s="256">
        <v>9.9678477701225994</v>
      </c>
      <c r="W181" s="254">
        <v>9.4215848695169004</v>
      </c>
      <c r="X181" s="254">
        <v>9.9649058102263997</v>
      </c>
      <c r="Y181" s="254">
        <v>9.3599156854871008</v>
      </c>
      <c r="Z181" s="254">
        <v>9.5239705964569996</v>
      </c>
      <c r="AA181" s="257">
        <v>9.0777327592622008</v>
      </c>
      <c r="AB181" s="258">
        <v>9.2987198186136997</v>
      </c>
      <c r="AC181" s="258">
        <v>9.3289155824254006</v>
      </c>
      <c r="AD181" s="259">
        <v>9.2256762183336996</v>
      </c>
      <c r="AE181" s="260">
        <v>9.6205344248699003</v>
      </c>
      <c r="AF181" s="254"/>
      <c r="AG181" s="254"/>
      <c r="AH181" s="254"/>
      <c r="AI181" s="254"/>
      <c r="AJ181" s="254"/>
      <c r="AK181" s="254"/>
      <c r="AL181" s="254"/>
      <c r="AM181" s="254"/>
      <c r="AN181" s="254"/>
      <c r="AO181" s="254"/>
      <c r="AP181" s="254"/>
      <c r="AQ181" s="254"/>
      <c r="AR181" s="254"/>
      <c r="AS181" s="254"/>
      <c r="AT181" s="254"/>
      <c r="AU181" s="254"/>
      <c r="AV181" s="254"/>
      <c r="AW181" s="254"/>
      <c r="AX181" s="254"/>
      <c r="AY181" s="254"/>
      <c r="AZ181" s="254"/>
      <c r="BA181" s="254"/>
      <c r="BB181" s="254"/>
      <c r="BC181" s="254"/>
      <c r="BD181" s="254"/>
      <c r="BE181" s="254"/>
      <c r="BF181" s="254"/>
      <c r="BG181" s="254"/>
      <c r="BH181" s="254"/>
      <c r="BI181" s="254"/>
      <c r="BJ181" s="254"/>
      <c r="BK181" s="254"/>
      <c r="BL181" s="254"/>
      <c r="BM181" s="254"/>
      <c r="BN181" s="254"/>
      <c r="BO181" s="254"/>
      <c r="BP181" s="254"/>
      <c r="BQ181" s="254"/>
      <c r="BR181" s="254"/>
      <c r="BS181" s="254"/>
      <c r="BT181" s="254"/>
      <c r="BU181" s="254"/>
      <c r="BV181" s="254"/>
      <c r="BW181" s="254"/>
      <c r="BX181" s="254"/>
      <c r="BY181" s="254"/>
      <c r="BZ181" s="254"/>
      <c r="CA181" s="254"/>
      <c r="CB181" s="254"/>
      <c r="CC181" s="254"/>
      <c r="CD181" s="254"/>
      <c r="CE181" s="254"/>
      <c r="CF181" s="254"/>
      <c r="CG181" s="254"/>
      <c r="CH181" s="254"/>
      <c r="CI181" s="254"/>
      <c r="CJ181" s="254"/>
      <c r="CK181" s="254"/>
      <c r="CL181" s="254"/>
      <c r="CM181" s="254"/>
      <c r="CN181" s="254"/>
      <c r="CO181" s="254"/>
      <c r="CP181" s="254"/>
      <c r="CQ181" s="254"/>
      <c r="CR181" s="254"/>
      <c r="CS181" s="254"/>
      <c r="CT181" s="254"/>
      <c r="CU181" s="254"/>
      <c r="CV181" s="254"/>
      <c r="CW181" s="254"/>
      <c r="CX181" s="254"/>
      <c r="CY181" s="254"/>
      <c r="CZ181" s="254"/>
      <c r="DA181" s="254"/>
      <c r="DB181" s="254"/>
      <c r="DH181" s="7"/>
      <c r="DI181" s="7"/>
      <c r="DJ181" s="7"/>
      <c r="DK181" s="7"/>
      <c r="DL181" s="7"/>
      <c r="DM181" s="7"/>
      <c r="DN181" s="7"/>
      <c r="DO181" s="7"/>
      <c r="DP181" s="7"/>
      <c r="DQ181" s="7"/>
      <c r="DR181" s="7"/>
      <c r="DS181" s="7"/>
      <c r="DT181" s="7"/>
      <c r="DU181" s="7"/>
    </row>
    <row r="182" spans="1:125" x14ac:dyDescent="0.25">
      <c r="A182" s="269" t="s">
        <v>186</v>
      </c>
      <c r="B182" s="249">
        <v>5422069</v>
      </c>
      <c r="C182" s="250">
        <v>9.0007344434892307</v>
      </c>
      <c r="D182" s="251">
        <v>32123.483695355259</v>
      </c>
      <c r="E182" s="251">
        <v>4.84</v>
      </c>
      <c r="F182" s="252"/>
      <c r="G182" s="253">
        <v>7.7204767175251998</v>
      </c>
      <c r="H182" s="253">
        <v>7.7737782457523004</v>
      </c>
      <c r="I182" s="253">
        <v>7.7686079659602996</v>
      </c>
      <c r="J182" s="253">
        <v>7.8512720849191</v>
      </c>
      <c r="K182" s="253">
        <v>7.7489655935414996</v>
      </c>
      <c r="L182" s="253">
        <v>7.8245485306534999</v>
      </c>
      <c r="M182" s="253">
        <v>7.8273775334171001</v>
      </c>
      <c r="N182" s="253">
        <v>7.6570067863408999</v>
      </c>
      <c r="O182" s="254">
        <v>7.6242347787479003</v>
      </c>
      <c r="P182" s="254">
        <v>6.8929374086935002</v>
      </c>
      <c r="Q182" s="254">
        <v>7.3850927431690998</v>
      </c>
      <c r="R182" s="254">
        <v>7.0046823917066998</v>
      </c>
      <c r="S182" s="255">
        <v>6.6653027424716997</v>
      </c>
      <c r="T182" s="255">
        <v>6.7058910702184003</v>
      </c>
      <c r="U182" s="256">
        <v>6.2564359638497002</v>
      </c>
      <c r="V182" s="256">
        <v>6.3474894196717004</v>
      </c>
      <c r="W182" s="254">
        <v>6.5105071347440999</v>
      </c>
      <c r="X182" s="254">
        <v>6.9256972609938003</v>
      </c>
      <c r="Y182" s="254">
        <v>6.8337515237237998</v>
      </c>
      <c r="Z182" s="254">
        <v>6.3855155801160004</v>
      </c>
      <c r="AA182" s="257">
        <v>5.9881592372014003</v>
      </c>
      <c r="AB182" s="258">
        <v>6.7232209335790003</v>
      </c>
      <c r="AC182" s="258">
        <v>6.0896657807730001</v>
      </c>
      <c r="AD182" s="259">
        <v>5.7184293729900997</v>
      </c>
      <c r="AE182" s="260">
        <v>5.4909150013732004</v>
      </c>
      <c r="AF182" s="254"/>
      <c r="AG182" s="254"/>
      <c r="AH182" s="254"/>
      <c r="AI182" s="254"/>
      <c r="AJ182" s="254"/>
      <c r="AK182" s="254"/>
      <c r="AL182" s="254"/>
      <c r="AM182" s="254"/>
      <c r="AN182" s="254"/>
      <c r="AO182" s="254"/>
      <c r="AP182" s="254"/>
      <c r="AQ182" s="254"/>
      <c r="AR182" s="254"/>
      <c r="AS182" s="254"/>
      <c r="AT182" s="254"/>
      <c r="AU182" s="254"/>
      <c r="AV182" s="254"/>
      <c r="AW182" s="254"/>
      <c r="AX182" s="254"/>
      <c r="AY182" s="254"/>
      <c r="AZ182" s="254"/>
      <c r="BA182" s="254"/>
      <c r="BB182" s="254"/>
      <c r="BC182" s="254"/>
      <c r="BD182" s="254"/>
      <c r="BE182" s="254"/>
      <c r="BF182" s="254"/>
      <c r="BG182" s="254"/>
      <c r="BH182" s="254"/>
      <c r="BI182" s="254"/>
      <c r="BJ182" s="254"/>
      <c r="BK182" s="254"/>
      <c r="BL182" s="254"/>
      <c r="BM182" s="254"/>
      <c r="BN182" s="254"/>
      <c r="BO182" s="254"/>
      <c r="BP182" s="254"/>
      <c r="BQ182" s="254"/>
      <c r="BR182" s="254"/>
      <c r="BS182" s="254"/>
      <c r="BT182" s="254"/>
      <c r="BU182" s="254"/>
      <c r="BV182" s="254"/>
      <c r="BW182" s="254"/>
      <c r="BX182" s="254"/>
      <c r="BY182" s="254"/>
      <c r="BZ182" s="254"/>
      <c r="CA182" s="254"/>
      <c r="CB182" s="254"/>
      <c r="CC182" s="254"/>
      <c r="CD182" s="254"/>
      <c r="CE182" s="254"/>
      <c r="CF182" s="254"/>
      <c r="CG182" s="254"/>
      <c r="CH182" s="254"/>
      <c r="CI182" s="254"/>
      <c r="CJ182" s="254"/>
      <c r="CK182" s="254"/>
      <c r="CL182" s="254"/>
      <c r="CM182" s="254"/>
      <c r="CN182" s="254"/>
      <c r="CO182" s="254"/>
      <c r="CP182" s="254"/>
      <c r="CQ182" s="254"/>
      <c r="CR182" s="254"/>
      <c r="CS182" s="254"/>
      <c r="CT182" s="254"/>
      <c r="CU182" s="254"/>
      <c r="CV182" s="254"/>
      <c r="CW182" s="254"/>
      <c r="CX182" s="254"/>
      <c r="CY182" s="254"/>
      <c r="CZ182" s="254"/>
      <c r="DA182" s="254"/>
      <c r="DB182" s="254"/>
      <c r="DH182" s="7"/>
      <c r="DI182" s="7"/>
      <c r="DJ182" s="7"/>
      <c r="DK182" s="7"/>
      <c r="DL182" s="7"/>
      <c r="DM182" s="7"/>
      <c r="DN182" s="7"/>
      <c r="DO182" s="7"/>
      <c r="DP182" s="7"/>
      <c r="DQ182" s="7"/>
      <c r="DR182" s="7"/>
      <c r="DS182" s="7"/>
      <c r="DT182" s="7"/>
      <c r="DU182" s="7"/>
    </row>
    <row r="183" spans="1:125" x14ac:dyDescent="0.25">
      <c r="A183" s="269" t="s">
        <v>180</v>
      </c>
      <c r="B183" s="249">
        <v>2126324</v>
      </c>
      <c r="C183" s="250">
        <v>7.4241420119991686</v>
      </c>
      <c r="D183" s="251">
        <v>38948.184878120555</v>
      </c>
      <c r="E183" s="251">
        <v>9.8000000000000007</v>
      </c>
      <c r="F183" s="252"/>
      <c r="G183" s="253">
        <v>7.5906223453089998</v>
      </c>
      <c r="H183" s="253">
        <v>8.5328013027351997</v>
      </c>
      <c r="I183" s="253">
        <v>8.6894491693253997</v>
      </c>
      <c r="J183" s="253">
        <v>8.6098601055785995</v>
      </c>
      <c r="K183" s="253">
        <v>8.7370662298854</v>
      </c>
      <c r="L183" s="253">
        <v>8.8345933220335997</v>
      </c>
      <c r="M183" s="253">
        <v>8.9553232498578001</v>
      </c>
      <c r="N183" s="253">
        <v>8.9074354179918007</v>
      </c>
      <c r="O183" s="254">
        <v>9.3333360927999998</v>
      </c>
      <c r="P183" s="254">
        <v>8.2978325695573005</v>
      </c>
      <c r="Q183" s="254">
        <v>8.3909023366844</v>
      </c>
      <c r="R183" s="254">
        <v>7.8304046883226004</v>
      </c>
      <c r="S183" s="255">
        <v>7.5310752145502997</v>
      </c>
      <c r="T183" s="255">
        <v>7.5072958482954997</v>
      </c>
      <c r="U183" s="256">
        <v>6.8213960274631003</v>
      </c>
      <c r="V183" s="256">
        <v>6.8898022911619998</v>
      </c>
      <c r="W183" s="254">
        <v>7.2279687301443003</v>
      </c>
      <c r="X183" s="254">
        <v>7.3771369260666999</v>
      </c>
      <c r="Y183" s="254">
        <v>7.4233976787567002</v>
      </c>
      <c r="Z183" s="254">
        <v>7.1214413827670997</v>
      </c>
      <c r="AA183" s="257">
        <v>6.5034685337395999</v>
      </c>
      <c r="AB183" s="258">
        <v>6.6571231132055004</v>
      </c>
      <c r="AC183" s="258">
        <v>6.4340567791902004</v>
      </c>
      <c r="AD183" s="259">
        <v>6.0666337855153003</v>
      </c>
      <c r="AE183" s="260">
        <v>6.4154787401653</v>
      </c>
      <c r="AF183" s="254"/>
      <c r="AG183" s="254"/>
      <c r="AH183" s="254"/>
      <c r="AI183" s="254"/>
      <c r="AJ183" s="254"/>
      <c r="AK183" s="254"/>
      <c r="AL183" s="254"/>
      <c r="AM183" s="254"/>
      <c r="AN183" s="254"/>
      <c r="AO183" s="254"/>
      <c r="AP183" s="254"/>
      <c r="AQ183" s="254"/>
      <c r="AR183" s="254"/>
      <c r="AS183" s="254"/>
      <c r="AT183" s="254"/>
      <c r="AU183" s="254"/>
      <c r="AV183" s="254"/>
      <c r="AW183" s="254"/>
      <c r="AX183" s="254"/>
      <c r="AY183" s="254"/>
      <c r="AZ183" s="254"/>
      <c r="BA183" s="254"/>
      <c r="BB183" s="254"/>
      <c r="BC183" s="254"/>
      <c r="BD183" s="254"/>
      <c r="BE183" s="254"/>
      <c r="BF183" s="254"/>
      <c r="BG183" s="254"/>
      <c r="BH183" s="254"/>
      <c r="BI183" s="254"/>
      <c r="BJ183" s="254"/>
      <c r="BK183" s="254"/>
      <c r="BL183" s="254"/>
      <c r="BM183" s="254"/>
      <c r="BN183" s="254"/>
      <c r="BO183" s="254"/>
      <c r="BP183" s="254"/>
      <c r="BQ183" s="254"/>
      <c r="BR183" s="254"/>
      <c r="BS183" s="254"/>
      <c r="BT183" s="254"/>
      <c r="BU183" s="254"/>
      <c r="BV183" s="254"/>
      <c r="BW183" s="254"/>
      <c r="BX183" s="254"/>
      <c r="BY183" s="254"/>
      <c r="BZ183" s="254"/>
      <c r="CA183" s="254"/>
      <c r="CB183" s="254"/>
      <c r="CC183" s="254"/>
      <c r="CD183" s="254"/>
      <c r="CE183" s="254"/>
      <c r="CF183" s="254"/>
      <c r="CG183" s="254"/>
      <c r="CH183" s="254"/>
      <c r="CI183" s="254"/>
      <c r="CJ183" s="254"/>
      <c r="CK183" s="254"/>
      <c r="CL183" s="254"/>
      <c r="CM183" s="254"/>
      <c r="CN183" s="254"/>
      <c r="CO183" s="254"/>
      <c r="CP183" s="254"/>
      <c r="CQ183" s="254"/>
      <c r="CR183" s="254"/>
      <c r="CS183" s="254"/>
      <c r="CT183" s="254"/>
      <c r="CU183" s="254"/>
      <c r="CV183" s="254"/>
      <c r="CW183" s="254"/>
      <c r="CX183" s="254"/>
      <c r="CY183" s="254"/>
      <c r="CZ183" s="254"/>
      <c r="DA183" s="254"/>
      <c r="DB183" s="254"/>
      <c r="DH183" s="7"/>
      <c r="DI183" s="7"/>
      <c r="DJ183" s="7"/>
      <c r="DK183" s="7"/>
      <c r="DL183" s="7"/>
      <c r="DM183" s="7"/>
      <c r="DN183" s="7"/>
      <c r="DO183" s="7"/>
      <c r="DP183" s="7"/>
      <c r="DQ183" s="7"/>
      <c r="DR183" s="7"/>
      <c r="DS183" s="7"/>
      <c r="DT183" s="7"/>
      <c r="DU183" s="7"/>
    </row>
    <row r="184" spans="1:125" x14ac:dyDescent="0.25">
      <c r="A184" s="269" t="s">
        <v>91</v>
      </c>
      <c r="B184" s="249">
        <v>819198</v>
      </c>
      <c r="C184" s="250">
        <v>0.49685742995064708</v>
      </c>
      <c r="D184" s="251">
        <v>2339.3917970594744</v>
      </c>
      <c r="E184" s="251"/>
      <c r="F184" s="252"/>
      <c r="G184" s="253">
        <v>0.56430224303568</v>
      </c>
      <c r="H184" s="253">
        <v>0.60271358895211002</v>
      </c>
      <c r="I184" s="253">
        <v>0.61517120509553003</v>
      </c>
      <c r="J184" s="253">
        <v>0.62234704512169003</v>
      </c>
      <c r="K184" s="253">
        <v>0.62512735473387004</v>
      </c>
      <c r="L184" s="253">
        <v>0.63611689541884997</v>
      </c>
      <c r="M184" s="253">
        <v>0.62281497624771998</v>
      </c>
      <c r="N184" s="253">
        <v>0.65677353773695002</v>
      </c>
      <c r="O184" s="254">
        <v>0.65093259070956999</v>
      </c>
      <c r="P184" s="254">
        <v>0.63530775084036994</v>
      </c>
      <c r="Q184" s="254">
        <v>0.67917275373859998</v>
      </c>
      <c r="R184" s="254">
        <v>0.69093593864846004</v>
      </c>
      <c r="S184" s="255">
        <v>0.67435366559607002</v>
      </c>
      <c r="T184" s="255">
        <v>0.69754266451526004</v>
      </c>
      <c r="U184" s="256">
        <v>0.65064769694171998</v>
      </c>
      <c r="V184" s="256">
        <v>0.56791119442193005</v>
      </c>
      <c r="W184" s="254">
        <v>0.53989547265460003</v>
      </c>
      <c r="X184" s="254">
        <v>0.47753109379814002</v>
      </c>
      <c r="Y184" s="254">
        <v>0.52171804362995</v>
      </c>
      <c r="Z184" s="254">
        <v>0.50270430488801998</v>
      </c>
      <c r="AA184" s="257">
        <v>0.47537395534179999</v>
      </c>
      <c r="AB184" s="258">
        <v>0.50400238867372005</v>
      </c>
      <c r="AC184" s="258">
        <v>0.44500952017940998</v>
      </c>
      <c r="AD184" s="259">
        <v>0.43834860842244999</v>
      </c>
      <c r="AE184" s="260">
        <v>0.45193311672956998</v>
      </c>
      <c r="AF184" s="254"/>
      <c r="AG184" s="254"/>
      <c r="AH184" s="254"/>
      <c r="AI184" s="254"/>
      <c r="AJ184" s="254"/>
      <c r="AK184" s="254"/>
      <c r="AL184" s="254"/>
      <c r="AM184" s="254"/>
      <c r="AN184" s="254"/>
      <c r="AO184" s="254"/>
      <c r="AP184" s="254"/>
      <c r="AQ184" s="254"/>
      <c r="AR184" s="254"/>
      <c r="AS184" s="254"/>
      <c r="AT184" s="254"/>
      <c r="AU184" s="254"/>
      <c r="AV184" s="254"/>
      <c r="AW184" s="254"/>
      <c r="AX184" s="254"/>
      <c r="AY184" s="254"/>
      <c r="AZ184" s="254"/>
      <c r="BA184" s="254"/>
      <c r="BB184" s="254"/>
      <c r="BC184" s="254"/>
      <c r="BD184" s="254"/>
      <c r="BE184" s="254"/>
      <c r="BF184" s="254"/>
      <c r="BG184" s="254"/>
      <c r="BH184" s="254"/>
      <c r="BI184" s="254"/>
      <c r="BJ184" s="254"/>
      <c r="BK184" s="254"/>
      <c r="BL184" s="254"/>
      <c r="BM184" s="254"/>
      <c r="BN184" s="254"/>
      <c r="BO184" s="254"/>
      <c r="BP184" s="254"/>
      <c r="BQ184" s="254"/>
      <c r="BR184" s="254"/>
      <c r="BS184" s="254"/>
      <c r="BT184" s="254"/>
      <c r="BU184" s="254"/>
      <c r="BV184" s="254"/>
      <c r="BW184" s="254"/>
      <c r="BX184" s="254"/>
      <c r="BY184" s="254"/>
      <c r="BZ184" s="254"/>
      <c r="CA184" s="254"/>
      <c r="CB184" s="254"/>
      <c r="CC184" s="254"/>
      <c r="CD184" s="254"/>
      <c r="CE184" s="254"/>
      <c r="CF184" s="254"/>
      <c r="CG184" s="254"/>
      <c r="CH184" s="254"/>
      <c r="CI184" s="254"/>
      <c r="CJ184" s="254"/>
      <c r="CK184" s="254"/>
      <c r="CL184" s="254"/>
      <c r="CM184" s="254"/>
      <c r="CN184" s="254"/>
      <c r="CO184" s="254"/>
      <c r="CP184" s="254"/>
      <c r="CQ184" s="254"/>
      <c r="CR184" s="254"/>
      <c r="CS184" s="254"/>
      <c r="CT184" s="254"/>
      <c r="CU184" s="254"/>
      <c r="CV184" s="254"/>
      <c r="CW184" s="254"/>
      <c r="CX184" s="254"/>
      <c r="CY184" s="254"/>
      <c r="CZ184" s="254"/>
      <c r="DA184" s="254"/>
      <c r="DB184" s="254"/>
      <c r="DH184" s="7"/>
      <c r="DI184" s="7"/>
      <c r="DJ184" s="7"/>
      <c r="DK184" s="7"/>
      <c r="DL184" s="7"/>
      <c r="DM184" s="7"/>
      <c r="DN184" s="7"/>
      <c r="DO184" s="7"/>
      <c r="DP184" s="7"/>
      <c r="DQ184" s="7"/>
      <c r="DR184" s="7"/>
      <c r="DS184" s="7"/>
      <c r="DT184" s="7"/>
      <c r="DU184" s="7"/>
    </row>
    <row r="185" spans="1:125" x14ac:dyDescent="0.25">
      <c r="A185" s="269" t="s">
        <v>56</v>
      </c>
      <c r="B185" s="249">
        <v>19009151</v>
      </c>
      <c r="C185" s="250">
        <v>5.5531287058193088E-2</v>
      </c>
      <c r="D185" s="251">
        <v>1208.4135721296798</v>
      </c>
      <c r="E185" s="251"/>
      <c r="F185" s="252"/>
      <c r="G185" s="253">
        <v>6.9392652325283993E-2</v>
      </c>
      <c r="H185" s="253">
        <v>7.1326751024422999E-2</v>
      </c>
      <c r="I185" s="253">
        <v>7.7208673128529998E-2</v>
      </c>
      <c r="J185" s="253">
        <v>7.6489219864578004E-2</v>
      </c>
      <c r="K185" s="253">
        <v>7.3358489483534003E-2</v>
      </c>
      <c r="L185" s="253">
        <v>7.2469344868296995E-2</v>
      </c>
      <c r="M185" s="253">
        <v>7.2719384169114998E-2</v>
      </c>
      <c r="N185" s="253">
        <v>7.1530072406529005E-2</v>
      </c>
      <c r="O185" s="254">
        <v>6.7122312650715998E-2</v>
      </c>
      <c r="P185" s="254">
        <v>6.6243973623142993E-2</v>
      </c>
      <c r="Q185" s="254">
        <v>6.5414333577818007E-2</v>
      </c>
      <c r="R185" s="254">
        <v>6.3549690622902E-2</v>
      </c>
      <c r="S185" s="255">
        <v>6.0974362046043E-2</v>
      </c>
      <c r="T185" s="255">
        <v>5.9598497134996001E-2</v>
      </c>
      <c r="U185" s="256">
        <v>5.7218450898247002E-2</v>
      </c>
      <c r="V185" s="256">
        <v>5.9135278935283003E-2</v>
      </c>
      <c r="W185" s="254">
        <v>5.8516523184753998E-2</v>
      </c>
      <c r="X185" s="254">
        <v>5.6750971368955003E-2</v>
      </c>
      <c r="Y185" s="254">
        <v>5.6398595520500999E-2</v>
      </c>
      <c r="Z185" s="254">
        <v>5.4140144310844997E-2</v>
      </c>
      <c r="AA185" s="257">
        <v>4.9027142387714003E-2</v>
      </c>
      <c r="AB185" s="280">
        <v>4.9261338735861998E-2</v>
      </c>
      <c r="AC185" s="258">
        <v>4.8742274298020999E-2</v>
      </c>
      <c r="AD185" s="259">
        <v>4.8265962800859999E-2</v>
      </c>
      <c r="AE185" s="260">
        <v>4.7730799489585002E-2</v>
      </c>
      <c r="AF185" s="254"/>
      <c r="AG185" s="254"/>
      <c r="AH185" s="254"/>
      <c r="AI185" s="254"/>
      <c r="AJ185" s="254"/>
      <c r="AK185" s="254"/>
      <c r="AL185" s="254"/>
      <c r="AM185" s="254"/>
      <c r="AN185" s="254"/>
      <c r="AO185" s="254"/>
      <c r="AP185" s="254"/>
      <c r="AQ185" s="254"/>
      <c r="AR185" s="254"/>
      <c r="AS185" s="254"/>
      <c r="AT185" s="254"/>
      <c r="AU185" s="254"/>
      <c r="AV185" s="254"/>
      <c r="AW185" s="254"/>
      <c r="AX185" s="254"/>
      <c r="AY185" s="254"/>
      <c r="AZ185" s="254"/>
      <c r="BA185" s="254"/>
      <c r="BB185" s="254"/>
      <c r="BC185" s="254"/>
      <c r="BD185" s="254"/>
      <c r="BE185" s="254"/>
      <c r="BF185" s="254"/>
      <c r="BG185" s="254"/>
      <c r="BH185" s="254"/>
      <c r="BI185" s="254"/>
      <c r="BJ185" s="254"/>
      <c r="BK185" s="254"/>
      <c r="BL185" s="254"/>
      <c r="BM185" s="254"/>
      <c r="BN185" s="254"/>
      <c r="BO185" s="254"/>
      <c r="BP185" s="254"/>
      <c r="BQ185" s="254"/>
      <c r="BR185" s="254"/>
      <c r="BS185" s="254"/>
      <c r="BT185" s="254"/>
      <c r="BU185" s="254"/>
      <c r="BV185" s="254"/>
      <c r="BW185" s="254"/>
      <c r="BX185" s="254"/>
      <c r="BY185" s="254"/>
      <c r="BZ185" s="254"/>
      <c r="CA185" s="254"/>
      <c r="CB185" s="254"/>
      <c r="CC185" s="254"/>
      <c r="CD185" s="254"/>
      <c r="CE185" s="254"/>
      <c r="CF185" s="254"/>
      <c r="CG185" s="254"/>
      <c r="CH185" s="254"/>
      <c r="CI185" s="254"/>
      <c r="CJ185" s="254"/>
      <c r="CK185" s="254"/>
      <c r="CL185" s="254"/>
      <c r="CM185" s="254"/>
      <c r="CN185" s="254"/>
      <c r="CO185" s="254"/>
      <c r="CP185" s="254"/>
      <c r="CQ185" s="254"/>
      <c r="CR185" s="254"/>
      <c r="CS185" s="254"/>
      <c r="CT185" s="254"/>
      <c r="CU185" s="254"/>
      <c r="CV185" s="254"/>
      <c r="CW185" s="254"/>
      <c r="CX185" s="254"/>
      <c r="CY185" s="254"/>
      <c r="CZ185" s="254"/>
      <c r="DA185" s="254"/>
      <c r="DB185" s="254"/>
      <c r="DH185" s="7"/>
      <c r="DI185" s="7"/>
      <c r="DJ185" s="7"/>
      <c r="DK185" s="7"/>
      <c r="DL185" s="7"/>
      <c r="DM185" s="7"/>
      <c r="DN185" s="7"/>
      <c r="DO185" s="7"/>
      <c r="DP185" s="7"/>
      <c r="DQ185" s="7"/>
      <c r="DR185" s="7"/>
      <c r="DS185" s="7"/>
      <c r="DT185" s="7"/>
      <c r="DU185" s="7"/>
    </row>
    <row r="186" spans="1:125" x14ac:dyDescent="0.25">
      <c r="A186" s="269" t="s">
        <v>177</v>
      </c>
      <c r="B186" s="249">
        <v>64007187</v>
      </c>
      <c r="C186" s="250">
        <v>7.8141713389204197</v>
      </c>
      <c r="D186" s="251">
        <v>13068.158617196961</v>
      </c>
      <c r="E186" s="251">
        <v>8.33</v>
      </c>
      <c r="F186" s="252"/>
      <c r="G186" s="253">
        <v>7.5944911069701</v>
      </c>
      <c r="H186" s="253">
        <v>7.7046205405697998</v>
      </c>
      <c r="I186" s="253">
        <v>7.8843884509551998</v>
      </c>
      <c r="J186" s="253">
        <v>8.2599520783592997</v>
      </c>
      <c r="K186" s="253">
        <v>8.8242464549170005</v>
      </c>
      <c r="L186" s="253">
        <v>8.9358873395988994</v>
      </c>
      <c r="M186" s="253">
        <v>8.9255532387294991</v>
      </c>
      <c r="N186" s="253">
        <v>9.2198414617688993</v>
      </c>
      <c r="O186" s="254">
        <v>9.6787209040688005</v>
      </c>
      <c r="P186" s="254">
        <v>8.9648561025723996</v>
      </c>
      <c r="Q186" s="254">
        <v>9.0017621941223993</v>
      </c>
      <c r="R186" s="254">
        <v>8.4948741954954006</v>
      </c>
      <c r="S186" s="255">
        <v>8.7036087097411006</v>
      </c>
      <c r="T186" s="255">
        <v>8.8360064836739003</v>
      </c>
      <c r="U186" s="256">
        <v>8.9219709535526999</v>
      </c>
      <c r="V186" s="256">
        <v>8.3606018146394998</v>
      </c>
      <c r="W186" s="254">
        <v>8.2155108106596</v>
      </c>
      <c r="X186" s="254">
        <v>8.2793815957145007</v>
      </c>
      <c r="Y186" s="254">
        <v>8.2479312351392995</v>
      </c>
      <c r="Z186" s="254">
        <v>8.2242976522115008</v>
      </c>
      <c r="AA186" s="257">
        <v>7.6780010042348996</v>
      </c>
      <c r="AB186" s="258">
        <v>7.5558987468621996</v>
      </c>
      <c r="AC186" s="258">
        <v>7.1559457097396999</v>
      </c>
      <c r="AD186" s="259">
        <v>7.0493297661412999</v>
      </c>
      <c r="AE186" s="260">
        <v>7.1912259920733002</v>
      </c>
      <c r="AF186" s="254"/>
      <c r="AG186" s="254"/>
      <c r="AH186" s="254"/>
      <c r="AI186" s="254"/>
      <c r="AJ186" s="254"/>
      <c r="AK186" s="254"/>
      <c r="AL186" s="254"/>
      <c r="AM186" s="254"/>
      <c r="AN186" s="254"/>
      <c r="AO186" s="254"/>
      <c r="AP186" s="254"/>
      <c r="AQ186" s="254"/>
      <c r="AR186" s="254"/>
      <c r="AS186" s="254"/>
      <c r="AT186" s="254"/>
      <c r="AU186" s="254"/>
      <c r="AV186" s="254"/>
      <c r="AW186" s="254"/>
      <c r="AX186" s="254"/>
      <c r="AY186" s="254"/>
      <c r="AZ186" s="254"/>
      <c r="BA186" s="254"/>
      <c r="BB186" s="254"/>
      <c r="BC186" s="254"/>
      <c r="BD186" s="254"/>
      <c r="BE186" s="254"/>
      <c r="BF186" s="254"/>
      <c r="BG186" s="254"/>
      <c r="BH186" s="254"/>
      <c r="BI186" s="254"/>
      <c r="BJ186" s="254"/>
      <c r="BK186" s="254"/>
      <c r="BL186" s="254"/>
      <c r="BM186" s="254"/>
      <c r="BN186" s="254"/>
      <c r="BO186" s="254"/>
      <c r="BP186" s="254"/>
      <c r="BQ186" s="254"/>
      <c r="BR186" s="254"/>
      <c r="BS186" s="254"/>
      <c r="BT186" s="254"/>
      <c r="BU186" s="254"/>
      <c r="BV186" s="254"/>
      <c r="BW186" s="254"/>
      <c r="BX186" s="254"/>
      <c r="BY186" s="254"/>
      <c r="BZ186" s="254"/>
      <c r="CA186" s="254"/>
      <c r="CB186" s="254"/>
      <c r="CC186" s="254"/>
      <c r="CD186" s="254"/>
      <c r="CE186" s="254"/>
      <c r="CF186" s="254"/>
      <c r="CG186" s="254"/>
      <c r="CH186" s="254"/>
      <c r="CI186" s="254"/>
      <c r="CJ186" s="254"/>
      <c r="CK186" s="254"/>
      <c r="CL186" s="254"/>
      <c r="CM186" s="254"/>
      <c r="CN186" s="254"/>
      <c r="CO186" s="254"/>
      <c r="CP186" s="254"/>
      <c r="CQ186" s="254"/>
      <c r="CR186" s="254"/>
      <c r="CS186" s="254"/>
      <c r="CT186" s="254"/>
      <c r="CU186" s="254"/>
      <c r="CV186" s="254"/>
      <c r="CW186" s="254"/>
      <c r="CX186" s="254"/>
      <c r="CY186" s="254"/>
      <c r="CZ186" s="254"/>
      <c r="DA186" s="254"/>
      <c r="DB186" s="254"/>
      <c r="DH186" s="7"/>
      <c r="DI186" s="7"/>
      <c r="DJ186" s="7"/>
      <c r="DK186" s="7"/>
      <c r="DL186" s="7"/>
      <c r="DM186" s="7"/>
      <c r="DN186" s="7"/>
      <c r="DO186" s="7"/>
      <c r="DP186" s="7"/>
      <c r="DQ186" s="7"/>
      <c r="DR186" s="7"/>
      <c r="DS186" s="7"/>
      <c r="DT186" s="7"/>
      <c r="DU186" s="7"/>
    </row>
    <row r="187" spans="1:125" x14ac:dyDescent="0.25">
      <c r="A187" s="269" t="s">
        <v>181</v>
      </c>
      <c r="B187" s="249">
        <v>51751065</v>
      </c>
      <c r="C187" s="250">
        <v>8.2486733540618804</v>
      </c>
      <c r="D187" s="251">
        <v>40663.789864872808</v>
      </c>
      <c r="E187" s="251">
        <v>351.95</v>
      </c>
      <c r="F187" s="252"/>
      <c r="G187" s="253">
        <v>9.8425729471354</v>
      </c>
      <c r="H187" s="253">
        <v>9.9996431473262</v>
      </c>
      <c r="I187" s="253">
        <v>10.300436189504</v>
      </c>
      <c r="J187" s="253">
        <v>10.421340924354</v>
      </c>
      <c r="K187" s="253">
        <v>10.711153623631001</v>
      </c>
      <c r="L187" s="253">
        <v>10.593214587655</v>
      </c>
      <c r="M187" s="253">
        <v>10.71054957056</v>
      </c>
      <c r="N187" s="253">
        <v>11.026830845777001</v>
      </c>
      <c r="O187" s="254">
        <v>11.22268247667</v>
      </c>
      <c r="P187" s="254">
        <v>11.267374050728</v>
      </c>
      <c r="Q187" s="254">
        <v>12.369351215536</v>
      </c>
      <c r="R187" s="254">
        <v>13.020312839698001</v>
      </c>
      <c r="S187" s="255">
        <v>12.916578812072</v>
      </c>
      <c r="T187" s="255">
        <v>12.797636510881</v>
      </c>
      <c r="U187" s="256">
        <v>12.515213643434</v>
      </c>
      <c r="V187" s="256">
        <v>12.724892590192001</v>
      </c>
      <c r="W187" s="254">
        <v>12.774002090398</v>
      </c>
      <c r="X187" s="254">
        <v>13.049416291592999</v>
      </c>
      <c r="Y187" s="254">
        <v>13.300176420283</v>
      </c>
      <c r="Z187" s="254">
        <v>12.758079627416</v>
      </c>
      <c r="AA187" s="257">
        <v>11.985576003287999</v>
      </c>
      <c r="AB187" s="258">
        <v>12.363214387222</v>
      </c>
      <c r="AC187" s="258">
        <v>11.840645138968</v>
      </c>
      <c r="AD187" s="259">
        <v>11.361912774735</v>
      </c>
      <c r="AE187" s="260">
        <v>11.287675850673001</v>
      </c>
      <c r="AF187" s="254"/>
      <c r="AG187" s="254"/>
      <c r="AH187" s="254"/>
      <c r="AI187" s="254"/>
      <c r="AJ187" s="254"/>
      <c r="AK187" s="254"/>
      <c r="AL187" s="254"/>
      <c r="AM187" s="254"/>
      <c r="AN187" s="254"/>
      <c r="AO187" s="254"/>
      <c r="AP187" s="254"/>
      <c r="AQ187" s="254"/>
      <c r="AR187" s="254"/>
      <c r="AS187" s="254"/>
      <c r="AT187" s="254"/>
      <c r="AU187" s="254"/>
      <c r="AV187" s="254"/>
      <c r="AW187" s="254"/>
      <c r="AX187" s="254"/>
      <c r="AY187" s="254"/>
      <c r="AZ187" s="254"/>
      <c r="BA187" s="254"/>
      <c r="BB187" s="254"/>
      <c r="BC187" s="254"/>
      <c r="BD187" s="254"/>
      <c r="BE187" s="254"/>
      <c r="BF187" s="254"/>
      <c r="BG187" s="254"/>
      <c r="BH187" s="254"/>
      <c r="BI187" s="254"/>
      <c r="BJ187" s="254"/>
      <c r="BK187" s="254"/>
      <c r="BL187" s="254"/>
      <c r="BM187" s="254"/>
      <c r="BN187" s="254"/>
      <c r="BO187" s="254"/>
      <c r="BP187" s="254"/>
      <c r="BQ187" s="254"/>
      <c r="BR187" s="254"/>
      <c r="BS187" s="254"/>
      <c r="BT187" s="254"/>
      <c r="BU187" s="254"/>
      <c r="BV187" s="254"/>
      <c r="BW187" s="254"/>
      <c r="BX187" s="254"/>
      <c r="BY187" s="254"/>
      <c r="BZ187" s="254"/>
      <c r="CA187" s="254"/>
      <c r="CB187" s="254"/>
      <c r="CC187" s="254"/>
      <c r="CD187" s="254"/>
      <c r="CE187" s="254"/>
      <c r="CF187" s="254"/>
      <c r="CG187" s="254"/>
      <c r="CH187" s="254"/>
      <c r="CI187" s="254"/>
      <c r="CJ187" s="254"/>
      <c r="CK187" s="254"/>
      <c r="CL187" s="254"/>
      <c r="CM187" s="254"/>
      <c r="CN187" s="254"/>
      <c r="CO187" s="254"/>
      <c r="CP187" s="254"/>
      <c r="CQ187" s="254"/>
      <c r="CR187" s="254"/>
      <c r="CS187" s="254"/>
      <c r="CT187" s="254"/>
      <c r="CU187" s="254"/>
      <c r="CV187" s="254"/>
      <c r="CW187" s="254"/>
      <c r="CX187" s="254"/>
      <c r="CY187" s="254"/>
      <c r="CZ187" s="254"/>
      <c r="DA187" s="254"/>
      <c r="DB187" s="254"/>
      <c r="DH187" s="7"/>
      <c r="DI187" s="7"/>
      <c r="DJ187" s="7"/>
      <c r="DK187" s="7"/>
      <c r="DL187" s="7"/>
      <c r="DM187" s="7"/>
      <c r="DN187" s="7"/>
      <c r="DO187" s="7"/>
      <c r="DP187" s="7"/>
      <c r="DQ187" s="7"/>
      <c r="DR187" s="7"/>
      <c r="DS187" s="7"/>
      <c r="DT187" s="7"/>
      <c r="DU187" s="7"/>
    </row>
    <row r="188" spans="1:125" x14ac:dyDescent="0.25">
      <c r="A188" s="269" t="s">
        <v>220</v>
      </c>
      <c r="B188" s="249">
        <v>11943408</v>
      </c>
      <c r="C188" s="131"/>
      <c r="D188" s="251">
        <v>1819.1630877291334</v>
      </c>
      <c r="E188" s="251"/>
      <c r="F188" s="252"/>
      <c r="G188" s="132"/>
      <c r="H188" s="132"/>
      <c r="I188" s="132"/>
      <c r="J188" s="132"/>
      <c r="K188" s="132"/>
      <c r="L188" s="132"/>
      <c r="M188" s="132"/>
      <c r="N188" s="132"/>
      <c r="O188" s="134"/>
      <c r="P188" s="134"/>
      <c r="Q188" s="134"/>
      <c r="R188" s="134"/>
      <c r="S188" s="135"/>
      <c r="T188" s="135"/>
      <c r="U188" s="133"/>
      <c r="V188" s="133"/>
      <c r="W188" s="134"/>
      <c r="X188" s="134"/>
      <c r="Y188" s="134"/>
      <c r="Z188" s="134"/>
      <c r="AA188" s="191"/>
      <c r="AB188" s="204"/>
      <c r="AC188" s="204"/>
      <c r="AD188" s="216"/>
      <c r="AE188" s="215"/>
      <c r="AF188" s="129"/>
      <c r="AG188" s="129"/>
      <c r="AH188" s="129"/>
      <c r="AI188" s="129"/>
      <c r="AJ188" s="129"/>
      <c r="AK188" s="129"/>
      <c r="AL188" s="129"/>
      <c r="AM188" s="129"/>
      <c r="AN188" s="129"/>
      <c r="AO188" s="129"/>
      <c r="AP188" s="129"/>
      <c r="AQ188" s="129"/>
      <c r="AR188" s="129"/>
      <c r="AS188" s="129"/>
      <c r="AT188" s="129"/>
      <c r="AU188" s="129"/>
      <c r="AV188" s="129"/>
      <c r="AW188" s="129"/>
      <c r="AX188" s="129"/>
      <c r="AY188" s="129"/>
      <c r="AZ188" s="129"/>
      <c r="BA188" s="129"/>
      <c r="BB188" s="129"/>
      <c r="BC188" s="129"/>
      <c r="BD188" s="129"/>
      <c r="BE188" s="129"/>
      <c r="BF188" s="129"/>
      <c r="BG188" s="129"/>
      <c r="BH188" s="129"/>
      <c r="BI188" s="129"/>
      <c r="BJ188" s="129"/>
      <c r="BK188" s="129"/>
      <c r="BL188" s="129"/>
      <c r="BM188" s="129"/>
      <c r="BN188" s="129"/>
      <c r="BO188" s="129"/>
      <c r="BP188" s="129"/>
      <c r="BQ188" s="129"/>
      <c r="BR188" s="129"/>
      <c r="BS188" s="129"/>
      <c r="BT188" s="129"/>
      <c r="BU188" s="129"/>
      <c r="BV188" s="129"/>
      <c r="BW188" s="129"/>
      <c r="BX188" s="129"/>
      <c r="BY188" s="129"/>
      <c r="BZ188" s="129"/>
      <c r="CA188" s="129"/>
      <c r="CB188" s="129"/>
      <c r="CC188" s="129"/>
      <c r="CD188" s="129"/>
      <c r="CE188" s="129"/>
      <c r="CF188" s="129"/>
      <c r="CG188" s="129"/>
      <c r="CH188" s="129"/>
      <c r="CI188" s="129"/>
      <c r="CJ188" s="129"/>
      <c r="CK188" s="129"/>
      <c r="CL188" s="129"/>
      <c r="CM188" s="129"/>
      <c r="CN188" s="129"/>
      <c r="CO188" s="129"/>
      <c r="CP188" s="129"/>
      <c r="CQ188" s="129"/>
      <c r="CR188" s="129"/>
      <c r="CS188" s="129"/>
      <c r="CT188" s="129"/>
      <c r="CU188" s="129"/>
      <c r="CV188" s="129"/>
      <c r="CW188" s="129"/>
      <c r="CX188" s="129"/>
      <c r="CY188" s="129"/>
      <c r="CZ188" s="129"/>
      <c r="DA188" s="129"/>
      <c r="DB188" s="129"/>
      <c r="DH188" s="7"/>
      <c r="DI188" s="7"/>
      <c r="DJ188" s="7"/>
      <c r="DK188" s="7"/>
      <c r="DL188" s="7"/>
      <c r="DM188" s="7"/>
      <c r="DN188" s="7"/>
      <c r="DO188" s="7"/>
      <c r="DP188" s="7"/>
      <c r="DQ188" s="7"/>
      <c r="DR188" s="7"/>
      <c r="DS188" s="7"/>
      <c r="DT188" s="7"/>
      <c r="DU188" s="7"/>
    </row>
    <row r="189" spans="1:125" x14ac:dyDescent="0.25">
      <c r="A189" s="269" t="s">
        <v>167</v>
      </c>
      <c r="B189" s="249">
        <v>48807137</v>
      </c>
      <c r="C189" s="250">
        <v>6.3123102910058506</v>
      </c>
      <c r="D189" s="251">
        <v>40330.627820768037</v>
      </c>
      <c r="E189" s="251">
        <v>925.3</v>
      </c>
      <c r="F189" s="252"/>
      <c r="G189" s="253">
        <v>7.5869094654208</v>
      </c>
      <c r="H189" s="253">
        <v>7.5023440745879002</v>
      </c>
      <c r="I189" s="253">
        <v>7.8262813545079002</v>
      </c>
      <c r="J189" s="253">
        <v>7.8766836365464998</v>
      </c>
      <c r="K189" s="253">
        <v>8.1311083155201</v>
      </c>
      <c r="L189" s="253">
        <v>8.3517750372022999</v>
      </c>
      <c r="M189" s="253">
        <v>8.0118457454832992</v>
      </c>
      <c r="N189" s="253">
        <v>8.1840871981394994</v>
      </c>
      <c r="O189" s="254">
        <v>7.3942788156638004</v>
      </c>
      <c r="P189" s="254">
        <v>6.4635907987090997</v>
      </c>
      <c r="Q189" s="254">
        <v>6.1500431130104998</v>
      </c>
      <c r="R189" s="254">
        <v>6.1719572538982002</v>
      </c>
      <c r="S189" s="255">
        <v>6.081690126642</v>
      </c>
      <c r="T189" s="255">
        <v>5.4897205189729998</v>
      </c>
      <c r="U189" s="256">
        <v>5.4864824095828997</v>
      </c>
      <c r="V189" s="256">
        <v>5.8524396513493997</v>
      </c>
      <c r="W189" s="254">
        <v>5.6755443703066</v>
      </c>
      <c r="X189" s="254">
        <v>6.0055889039653998</v>
      </c>
      <c r="Y189" s="254">
        <v>5.8578445261101004</v>
      </c>
      <c r="Z189" s="254">
        <v>5.4768663633691004</v>
      </c>
      <c r="AA189" s="257">
        <v>4.6159744393916</v>
      </c>
      <c r="AB189" s="258">
        <v>5.0204029400575996</v>
      </c>
      <c r="AC189" s="258">
        <v>5.1407551594497001</v>
      </c>
      <c r="AD189" s="259">
        <v>4.7641245705477004</v>
      </c>
      <c r="AE189" s="260">
        <v>4.7487149591379998</v>
      </c>
      <c r="AF189" s="254"/>
      <c r="AG189" s="254"/>
      <c r="AH189" s="254"/>
      <c r="AI189" s="254"/>
      <c r="AJ189" s="254"/>
      <c r="AK189" s="254"/>
      <c r="AL189" s="254"/>
      <c r="AM189" s="254"/>
      <c r="AN189" s="254"/>
      <c r="AO189" s="254"/>
      <c r="AP189" s="254"/>
      <c r="AQ189" s="254"/>
      <c r="AR189" s="254"/>
      <c r="AS189" s="254"/>
      <c r="AT189" s="254"/>
      <c r="AU189" s="254"/>
      <c r="AV189" s="254"/>
      <c r="AW189" s="254"/>
      <c r="AX189" s="254"/>
      <c r="AY189" s="254"/>
      <c r="AZ189" s="254"/>
      <c r="BA189" s="254"/>
      <c r="BB189" s="254"/>
      <c r="BC189" s="254"/>
      <c r="BD189" s="254"/>
      <c r="BE189" s="254"/>
      <c r="BF189" s="254"/>
      <c r="BG189" s="254"/>
      <c r="BH189" s="254"/>
      <c r="BI189" s="254"/>
      <c r="BJ189" s="254"/>
      <c r="BK189" s="254"/>
      <c r="BL189" s="254"/>
      <c r="BM189" s="254"/>
      <c r="BN189" s="254"/>
      <c r="BO189" s="254"/>
      <c r="BP189" s="254"/>
      <c r="BQ189" s="254"/>
      <c r="BR189" s="254"/>
      <c r="BS189" s="254"/>
      <c r="BT189" s="254"/>
      <c r="BU189" s="254"/>
      <c r="BV189" s="254"/>
      <c r="BW189" s="254"/>
      <c r="BX189" s="254"/>
      <c r="BY189" s="254"/>
      <c r="BZ189" s="254"/>
      <c r="CA189" s="254"/>
      <c r="CB189" s="254"/>
      <c r="CC189" s="254"/>
      <c r="CD189" s="254"/>
      <c r="CE189" s="254"/>
      <c r="CF189" s="254"/>
      <c r="CG189" s="254"/>
      <c r="CH189" s="254"/>
      <c r="CI189" s="254"/>
      <c r="CJ189" s="254"/>
      <c r="CK189" s="254"/>
      <c r="CL189" s="254"/>
      <c r="CM189" s="254"/>
      <c r="CN189" s="254"/>
      <c r="CO189" s="254"/>
      <c r="CP189" s="254"/>
      <c r="CQ189" s="254"/>
      <c r="CR189" s="254"/>
      <c r="CS189" s="254"/>
      <c r="CT189" s="254"/>
      <c r="CU189" s="254"/>
      <c r="CV189" s="254"/>
      <c r="CW189" s="254"/>
      <c r="CX189" s="254"/>
      <c r="CY189" s="254"/>
      <c r="CZ189" s="254"/>
      <c r="DA189" s="254"/>
      <c r="DB189" s="254"/>
      <c r="DH189" s="7"/>
      <c r="DI189" s="7"/>
      <c r="DJ189" s="7"/>
      <c r="DK189" s="7"/>
      <c r="DL189" s="7"/>
      <c r="DM189" s="7"/>
      <c r="DN189" s="7"/>
      <c r="DO189" s="7"/>
      <c r="DP189" s="7"/>
      <c r="DQ189" s="7"/>
      <c r="DR189" s="7"/>
      <c r="DS189" s="7"/>
      <c r="DT189" s="7"/>
      <c r="DU189" s="7"/>
    </row>
    <row r="190" spans="1:125" x14ac:dyDescent="0.25">
      <c r="A190" s="269" t="s">
        <v>88</v>
      </c>
      <c r="B190" s="249">
        <v>21916000</v>
      </c>
      <c r="C190" s="250">
        <v>0.377563327048275</v>
      </c>
      <c r="D190" s="251">
        <v>11520.764017892816</v>
      </c>
      <c r="E190" s="251"/>
      <c r="F190" s="252"/>
      <c r="G190" s="253">
        <v>0.61051889604627996</v>
      </c>
      <c r="H190" s="253">
        <v>0.60139074846549001</v>
      </c>
      <c r="I190" s="253">
        <v>0.62430115192780999</v>
      </c>
      <c r="J190" s="253">
        <v>0.669215116996</v>
      </c>
      <c r="K190" s="253">
        <v>0.68544261923827998</v>
      </c>
      <c r="L190" s="253">
        <v>0.73907057954263</v>
      </c>
      <c r="M190" s="253">
        <v>0.67078145931499</v>
      </c>
      <c r="N190" s="253">
        <v>0.71294608321360997</v>
      </c>
      <c r="O190" s="254">
        <v>0.66702944053204005</v>
      </c>
      <c r="P190" s="254">
        <v>0.63646871487323997</v>
      </c>
      <c r="Q190" s="254">
        <v>0.66928081609806001</v>
      </c>
      <c r="R190" s="254">
        <v>0.78306500043862004</v>
      </c>
      <c r="S190" s="255">
        <v>0.87610584808668002</v>
      </c>
      <c r="T190" s="255">
        <v>0.72279620683442003</v>
      </c>
      <c r="U190" s="256">
        <v>0.86699037498848996</v>
      </c>
      <c r="V190" s="256">
        <v>0.95158143544902996</v>
      </c>
      <c r="W190" s="254">
        <v>1.1292157141609001</v>
      </c>
      <c r="X190" s="254">
        <v>1.1213689882182001</v>
      </c>
      <c r="Y190" s="254">
        <v>1.0493018389568001</v>
      </c>
      <c r="Z190" s="254">
        <v>1.1405454382505</v>
      </c>
      <c r="AA190" s="257">
        <v>1.0725859620636</v>
      </c>
      <c r="AB190" s="258">
        <v>1.07914683827</v>
      </c>
      <c r="AC190" s="258">
        <v>0.98081186106656004</v>
      </c>
      <c r="AD190" s="259">
        <v>1.0151148272079999</v>
      </c>
      <c r="AE190" s="260">
        <v>1.0951644060950001</v>
      </c>
      <c r="AF190" s="254"/>
      <c r="AG190" s="254"/>
      <c r="AH190" s="254"/>
      <c r="AI190" s="254"/>
      <c r="AJ190" s="254"/>
      <c r="AK190" s="254"/>
      <c r="AL190" s="254"/>
      <c r="AM190" s="254"/>
      <c r="AN190" s="254"/>
      <c r="AO190" s="254"/>
      <c r="AP190" s="254"/>
      <c r="AQ190" s="254"/>
      <c r="AR190" s="254"/>
      <c r="AS190" s="254"/>
      <c r="AT190" s="254"/>
      <c r="AU190" s="254"/>
      <c r="AV190" s="254"/>
      <c r="AW190" s="254"/>
      <c r="AX190" s="254"/>
      <c r="AY190" s="254"/>
      <c r="AZ190" s="254"/>
      <c r="BA190" s="254"/>
      <c r="BB190" s="254"/>
      <c r="BC190" s="254"/>
      <c r="BD190" s="254"/>
      <c r="BE190" s="254"/>
      <c r="BF190" s="254"/>
      <c r="BG190" s="254"/>
      <c r="BH190" s="254"/>
      <c r="BI190" s="254"/>
      <c r="BJ190" s="254"/>
      <c r="BK190" s="254"/>
      <c r="BL190" s="254"/>
      <c r="BM190" s="254"/>
      <c r="BN190" s="254"/>
      <c r="BO190" s="254"/>
      <c r="BP190" s="254"/>
      <c r="BQ190" s="254"/>
      <c r="BR190" s="254"/>
      <c r="BS190" s="254"/>
      <c r="BT190" s="254"/>
      <c r="BU190" s="254"/>
      <c r="BV190" s="254"/>
      <c r="BW190" s="254"/>
      <c r="BX190" s="254"/>
      <c r="BY190" s="254"/>
      <c r="BZ190" s="254"/>
      <c r="CA190" s="254"/>
      <c r="CB190" s="254"/>
      <c r="CC190" s="254"/>
      <c r="CD190" s="254"/>
      <c r="CE190" s="254"/>
      <c r="CF190" s="254"/>
      <c r="CG190" s="254"/>
      <c r="CH190" s="254"/>
      <c r="CI190" s="254"/>
      <c r="CJ190" s="254"/>
      <c r="CK190" s="254"/>
      <c r="CL190" s="254"/>
      <c r="CM190" s="254"/>
      <c r="CN190" s="254"/>
      <c r="CO190" s="254"/>
      <c r="CP190" s="254"/>
      <c r="CQ190" s="254"/>
      <c r="CR190" s="254"/>
      <c r="CS190" s="254"/>
      <c r="CT190" s="254"/>
      <c r="CU190" s="254"/>
      <c r="CV190" s="254"/>
      <c r="CW190" s="254"/>
      <c r="CX190" s="254"/>
      <c r="CY190" s="254"/>
      <c r="CZ190" s="254"/>
      <c r="DA190" s="254"/>
      <c r="DB190" s="254"/>
      <c r="DH190" s="7"/>
      <c r="DI190" s="7"/>
      <c r="DJ190" s="7"/>
      <c r="DK190" s="7"/>
      <c r="DL190" s="7"/>
      <c r="DM190" s="7"/>
      <c r="DN190" s="7"/>
      <c r="DO190" s="7"/>
      <c r="DP190" s="7"/>
      <c r="DQ190" s="7"/>
      <c r="DR190" s="7"/>
      <c r="DS190" s="7"/>
      <c r="DT190" s="7"/>
      <c r="DU190" s="7"/>
    </row>
    <row r="191" spans="1:125" x14ac:dyDescent="0.25">
      <c r="A191" s="269" t="s">
        <v>76</v>
      </c>
      <c r="B191" s="249">
        <v>50448963</v>
      </c>
      <c r="C191" s="250">
        <v>0.16766806131905201</v>
      </c>
      <c r="D191" s="251">
        <v>3294.4663696289081</v>
      </c>
      <c r="E191" s="251"/>
      <c r="F191" s="252"/>
      <c r="G191" s="253">
        <v>0.17879828050989999</v>
      </c>
      <c r="H191" s="253">
        <v>0.18977334543204999</v>
      </c>
      <c r="I191" s="253">
        <v>0.22540385849483999</v>
      </c>
      <c r="J191" s="253">
        <v>0.22509966878224999</v>
      </c>
      <c r="K191" s="253">
        <v>0.24606709426279999</v>
      </c>
      <c r="L191" s="253">
        <v>0.28168976724589001</v>
      </c>
      <c r="M191" s="253">
        <v>0.33480386426103997</v>
      </c>
      <c r="N191" s="253">
        <v>0.35321134870096998</v>
      </c>
      <c r="O191" s="254">
        <v>0.36707358875343998</v>
      </c>
      <c r="P191" s="254">
        <v>0.37025085582553002</v>
      </c>
      <c r="Q191" s="254">
        <v>0.38305087675686</v>
      </c>
      <c r="R191" s="254">
        <v>0.35854873116720998</v>
      </c>
      <c r="S191" s="255">
        <v>0.37739347461641998</v>
      </c>
      <c r="T191" s="255">
        <v>0.37040816313936997</v>
      </c>
      <c r="U191" s="256">
        <v>0.38009103817856998</v>
      </c>
      <c r="V191" s="256">
        <v>0.43256376387147</v>
      </c>
      <c r="W191" s="254">
        <v>0.46982915014323001</v>
      </c>
      <c r="X191" s="254">
        <v>0.45464713609265001</v>
      </c>
      <c r="Y191" s="254">
        <v>0.44484173666850002</v>
      </c>
      <c r="Z191" s="254">
        <v>0.43213901061531002</v>
      </c>
      <c r="AA191" s="257">
        <v>0.39020564403025998</v>
      </c>
      <c r="AB191" s="258">
        <v>0.39794346767139999</v>
      </c>
      <c r="AC191" s="258">
        <v>0.35307701081092002</v>
      </c>
      <c r="AD191" s="259">
        <v>0.34907764010474002</v>
      </c>
      <c r="AE191" s="260">
        <v>0.34366628880615002</v>
      </c>
      <c r="AF191" s="254"/>
      <c r="AG191" s="254"/>
      <c r="AH191" s="254"/>
      <c r="AI191" s="254"/>
      <c r="AJ191" s="254"/>
      <c r="AK191" s="254"/>
      <c r="AL191" s="254"/>
      <c r="AM191" s="254"/>
      <c r="AN191" s="254"/>
      <c r="AO191" s="254"/>
      <c r="AP191" s="254"/>
      <c r="AQ191" s="254"/>
      <c r="AR191" s="254"/>
      <c r="AS191" s="254"/>
      <c r="AT191" s="254"/>
      <c r="AU191" s="254"/>
      <c r="AV191" s="254"/>
      <c r="AW191" s="254"/>
      <c r="AX191" s="254"/>
      <c r="AY191" s="254"/>
      <c r="AZ191" s="254"/>
      <c r="BA191" s="254"/>
      <c r="BB191" s="254"/>
      <c r="BC191" s="254"/>
      <c r="BD191" s="254"/>
      <c r="BE191" s="254"/>
      <c r="BF191" s="254"/>
      <c r="BG191" s="254"/>
      <c r="BH191" s="254"/>
      <c r="BI191" s="254"/>
      <c r="BJ191" s="254"/>
      <c r="BK191" s="254"/>
      <c r="BL191" s="254"/>
      <c r="BM191" s="254"/>
      <c r="BN191" s="254"/>
      <c r="BO191" s="254"/>
      <c r="BP191" s="254"/>
      <c r="BQ191" s="254"/>
      <c r="BR191" s="254"/>
      <c r="BS191" s="254"/>
      <c r="BT191" s="254"/>
      <c r="BU191" s="254"/>
      <c r="BV191" s="254"/>
      <c r="BW191" s="254"/>
      <c r="BX191" s="254"/>
      <c r="BY191" s="254"/>
      <c r="BZ191" s="254"/>
      <c r="CA191" s="254"/>
      <c r="CB191" s="254"/>
      <c r="CC191" s="254"/>
      <c r="CD191" s="254"/>
      <c r="CE191" s="254"/>
      <c r="CF191" s="254"/>
      <c r="CG191" s="254"/>
      <c r="CH191" s="254"/>
      <c r="CI191" s="254"/>
      <c r="CJ191" s="254"/>
      <c r="CK191" s="254"/>
      <c r="CL191" s="254"/>
      <c r="CM191" s="254"/>
      <c r="CN191" s="254"/>
      <c r="CO191" s="254"/>
      <c r="CP191" s="254"/>
      <c r="CQ191" s="254"/>
      <c r="CR191" s="254"/>
      <c r="CS191" s="254"/>
      <c r="CT191" s="254"/>
      <c r="CU191" s="254"/>
      <c r="CV191" s="254"/>
      <c r="CW191" s="254"/>
      <c r="CX191" s="254"/>
      <c r="CY191" s="254"/>
      <c r="CZ191" s="254"/>
      <c r="DA191" s="254"/>
      <c r="DB191" s="254"/>
      <c r="DH191" s="7"/>
      <c r="DI191" s="7"/>
      <c r="DJ191" s="7"/>
      <c r="DK191" s="7"/>
      <c r="DL191" s="7"/>
      <c r="DM191" s="7"/>
      <c r="DN191" s="7"/>
      <c r="DO191" s="7"/>
      <c r="DP191" s="7"/>
      <c r="DQ191" s="7"/>
      <c r="DR191" s="7"/>
      <c r="DS191" s="7"/>
      <c r="DT191" s="7"/>
      <c r="DU191" s="7"/>
    </row>
    <row r="192" spans="1:125" x14ac:dyDescent="0.25">
      <c r="A192" s="269" t="s">
        <v>143</v>
      </c>
      <c r="B192" s="249">
        <v>634431</v>
      </c>
      <c r="C192" s="250">
        <v>2.8271134860070601</v>
      </c>
      <c r="D192" s="142">
        <v>16352.577973034618</v>
      </c>
      <c r="E192" s="251"/>
      <c r="F192" s="252"/>
      <c r="G192" s="253">
        <v>3.1334410237645001</v>
      </c>
      <c r="H192" s="253">
        <v>3.1828566767128001</v>
      </c>
      <c r="I192" s="253">
        <v>2.3149811641131</v>
      </c>
      <c r="J192" s="253">
        <v>2.5285534465089001</v>
      </c>
      <c r="K192" s="253">
        <v>2.8237478287285001</v>
      </c>
      <c r="L192" s="253">
        <v>3.3848041731287002</v>
      </c>
      <c r="M192" s="253">
        <v>3.0367107353931</v>
      </c>
      <c r="N192" s="253">
        <v>2.7756686700358002</v>
      </c>
      <c r="O192" s="254">
        <v>2.8343862609483002</v>
      </c>
      <c r="P192" s="254">
        <v>2.7889550371273999</v>
      </c>
      <c r="Q192" s="254">
        <v>3.3258192966368001</v>
      </c>
      <c r="R192" s="254">
        <v>3.6805771576400002</v>
      </c>
      <c r="S192" s="255">
        <v>4.5522017324697996</v>
      </c>
      <c r="T192" s="255">
        <v>4.2177876497530997</v>
      </c>
      <c r="U192" s="256">
        <v>4.7839164866503001</v>
      </c>
      <c r="V192" s="256">
        <v>4.9277619078925996</v>
      </c>
      <c r="W192" s="254">
        <v>5.3024725219514002</v>
      </c>
      <c r="X192" s="254">
        <v>4.3492915850528</v>
      </c>
      <c r="Y192" s="254">
        <v>3.7853096140749001</v>
      </c>
      <c r="Z192" s="254">
        <v>4.6438365687434997</v>
      </c>
      <c r="AA192" s="257">
        <v>4.5077476754332002</v>
      </c>
      <c r="AB192" s="258">
        <v>4.6639784444729004</v>
      </c>
      <c r="AC192" s="258">
        <v>4.8770291886469996</v>
      </c>
      <c r="AD192" s="259">
        <v>4.2232900834020999</v>
      </c>
      <c r="AE192" s="260">
        <v>4.3301717229215004</v>
      </c>
      <c r="AF192" s="254"/>
      <c r="AG192" s="254"/>
      <c r="AH192" s="254"/>
      <c r="AI192" s="254"/>
      <c r="AJ192" s="254"/>
      <c r="AK192" s="254"/>
      <c r="AL192" s="254"/>
      <c r="AM192" s="254"/>
      <c r="AN192" s="254"/>
      <c r="AO192" s="254"/>
      <c r="AP192" s="254"/>
      <c r="AQ192" s="254"/>
      <c r="AR192" s="254"/>
      <c r="AS192" s="254"/>
      <c r="AT192" s="254"/>
      <c r="AU192" s="254"/>
      <c r="AV192" s="254"/>
      <c r="AW192" s="254"/>
      <c r="AX192" s="254"/>
      <c r="AY192" s="254"/>
      <c r="AZ192" s="254"/>
      <c r="BA192" s="254"/>
      <c r="BB192" s="254"/>
      <c r="BC192" s="254"/>
      <c r="BD192" s="254"/>
      <c r="BE192" s="254"/>
      <c r="BF192" s="254"/>
      <c r="BG192" s="254"/>
      <c r="BH192" s="254"/>
      <c r="BI192" s="254"/>
      <c r="BJ192" s="254"/>
      <c r="BK192" s="254"/>
      <c r="BL192" s="254"/>
      <c r="BM192" s="254"/>
      <c r="BN192" s="254"/>
      <c r="BO192" s="254"/>
      <c r="BP192" s="254"/>
      <c r="BQ192" s="254"/>
      <c r="BR192" s="254"/>
      <c r="BS192" s="254"/>
      <c r="BT192" s="254"/>
      <c r="BU192" s="254"/>
      <c r="BV192" s="254"/>
      <c r="BW192" s="254"/>
      <c r="BX192" s="254"/>
      <c r="BY192" s="254"/>
      <c r="BZ192" s="254"/>
      <c r="CA192" s="254"/>
      <c r="CB192" s="254"/>
      <c r="CC192" s="254"/>
      <c r="CD192" s="254"/>
      <c r="CE192" s="254"/>
      <c r="CF192" s="254"/>
      <c r="CG192" s="254"/>
      <c r="CH192" s="254"/>
      <c r="CI192" s="254"/>
      <c r="CJ192" s="254"/>
      <c r="CK192" s="254"/>
      <c r="CL192" s="254"/>
      <c r="CM192" s="254"/>
      <c r="CN192" s="254"/>
      <c r="CO192" s="254"/>
      <c r="CP192" s="254"/>
      <c r="CQ192" s="254"/>
      <c r="CR192" s="254"/>
      <c r="CS192" s="254"/>
      <c r="CT192" s="254"/>
      <c r="CU192" s="254"/>
      <c r="CV192" s="254"/>
      <c r="CW192" s="254"/>
      <c r="CX192" s="254"/>
      <c r="CY192" s="254"/>
      <c r="CZ192" s="254"/>
      <c r="DA192" s="254"/>
      <c r="DB192" s="254"/>
      <c r="DH192" s="7"/>
      <c r="DI192" s="7"/>
      <c r="DJ192" s="7"/>
      <c r="DK192" s="7"/>
      <c r="DL192" s="7"/>
      <c r="DM192" s="7"/>
      <c r="DN192" s="7"/>
      <c r="DO192" s="7"/>
      <c r="DP192" s="7"/>
      <c r="DQ192" s="7"/>
      <c r="DR192" s="7"/>
      <c r="DS192" s="7"/>
      <c r="DT192" s="7"/>
      <c r="DU192" s="7"/>
    </row>
    <row r="193" spans="1:125" x14ac:dyDescent="0.25">
      <c r="A193" s="269" t="s">
        <v>172</v>
      </c>
      <c r="B193" s="249">
        <v>10569709</v>
      </c>
      <c r="C193" s="250">
        <v>7.0084344742114597</v>
      </c>
      <c r="D193" s="251">
        <v>53388.408675492101</v>
      </c>
      <c r="E193" s="251">
        <v>2306.39</v>
      </c>
      <c r="F193" s="252"/>
      <c r="G193" s="253">
        <v>6.5285395884119</v>
      </c>
      <c r="H193" s="253">
        <v>6.5250312788281004</v>
      </c>
      <c r="I193" s="253">
        <v>6.6574094760157996</v>
      </c>
      <c r="J193" s="253">
        <v>6.6647093657237999</v>
      </c>
      <c r="K193" s="253">
        <v>6.4584421195091997</v>
      </c>
      <c r="L193" s="253">
        <v>6.0333964215418003</v>
      </c>
      <c r="M193" s="253">
        <v>6.0572737175069999</v>
      </c>
      <c r="N193" s="253">
        <v>5.7668771072008997</v>
      </c>
      <c r="O193" s="254">
        <v>5.5984743340785004</v>
      </c>
      <c r="P193" s="254">
        <v>5.0379389883396</v>
      </c>
      <c r="Q193" s="254">
        <v>5.6317964529365998</v>
      </c>
      <c r="R193" s="254">
        <v>5.1196507859498999</v>
      </c>
      <c r="S193" s="255">
        <v>4.7929061230052996</v>
      </c>
      <c r="T193" s="255">
        <v>4.5727929289064004</v>
      </c>
      <c r="U193" s="256">
        <v>4.4150626024869002</v>
      </c>
      <c r="V193" s="256">
        <v>4.3939750151021997</v>
      </c>
      <c r="W193" s="254">
        <v>4.3191715816612</v>
      </c>
      <c r="X193" s="254">
        <v>4.2213142902941003</v>
      </c>
      <c r="Y193" s="254">
        <v>3.9716945493125002</v>
      </c>
      <c r="Z193" s="254">
        <v>3.9286359464637002</v>
      </c>
      <c r="AA193" s="257">
        <v>3.7581530877442999</v>
      </c>
      <c r="AB193" s="258">
        <v>3.9731537141072999</v>
      </c>
      <c r="AC193" s="258">
        <v>3.6821016516005001</v>
      </c>
      <c r="AD193" s="259">
        <v>3.5548537556147002</v>
      </c>
      <c r="AE193" s="260">
        <v>3.6405351658242999</v>
      </c>
      <c r="AF193" s="254"/>
      <c r="AG193" s="254"/>
      <c r="AH193" s="254"/>
      <c r="AI193" s="254"/>
      <c r="AJ193" s="254"/>
      <c r="AK193" s="254"/>
      <c r="AL193" s="254"/>
      <c r="AM193" s="254"/>
      <c r="AN193" s="254"/>
      <c r="AO193" s="254"/>
      <c r="AP193" s="254"/>
      <c r="AQ193" s="254"/>
      <c r="AR193" s="254"/>
      <c r="AS193" s="254"/>
      <c r="AT193" s="254"/>
      <c r="AU193" s="254"/>
      <c r="AV193" s="254"/>
      <c r="AW193" s="254"/>
      <c r="AX193" s="254"/>
      <c r="AY193" s="254"/>
      <c r="AZ193" s="254"/>
      <c r="BA193" s="254"/>
      <c r="BB193" s="254"/>
      <c r="BC193" s="254"/>
      <c r="BD193" s="254"/>
      <c r="BE193" s="254"/>
      <c r="BF193" s="254"/>
      <c r="BG193" s="254"/>
      <c r="BH193" s="254"/>
      <c r="BI193" s="254"/>
      <c r="BJ193" s="254"/>
      <c r="BK193" s="254"/>
      <c r="BL193" s="254"/>
      <c r="BM193" s="254"/>
      <c r="BN193" s="254"/>
      <c r="BO193" s="254"/>
      <c r="BP193" s="254"/>
      <c r="BQ193" s="254"/>
      <c r="BR193" s="254"/>
      <c r="BS193" s="254"/>
      <c r="BT193" s="254"/>
      <c r="BU193" s="254"/>
      <c r="BV193" s="254"/>
      <c r="BW193" s="254"/>
      <c r="BX193" s="254"/>
      <c r="BY193" s="254"/>
      <c r="BZ193" s="254"/>
      <c r="CA193" s="254"/>
      <c r="CB193" s="254"/>
      <c r="CC193" s="254"/>
      <c r="CD193" s="254"/>
      <c r="CE193" s="254"/>
      <c r="CF193" s="254"/>
      <c r="CG193" s="254"/>
      <c r="CH193" s="254"/>
      <c r="CI193" s="254"/>
      <c r="CJ193" s="254"/>
      <c r="CK193" s="254"/>
      <c r="CL193" s="254"/>
      <c r="CM193" s="254"/>
      <c r="CN193" s="254"/>
      <c r="CO193" s="254"/>
      <c r="CP193" s="254"/>
      <c r="CQ193" s="254"/>
      <c r="CR193" s="254"/>
      <c r="CS193" s="254"/>
      <c r="CT193" s="254"/>
      <c r="CU193" s="254"/>
      <c r="CV193" s="254"/>
      <c r="CW193" s="254"/>
      <c r="CX193" s="254"/>
      <c r="CY193" s="254"/>
      <c r="CZ193" s="254"/>
      <c r="DA193" s="254"/>
      <c r="DB193" s="254"/>
      <c r="DH193" s="7"/>
      <c r="DI193" s="7"/>
      <c r="DJ193" s="7"/>
      <c r="DK193" s="7"/>
      <c r="DL193" s="7"/>
      <c r="DM193" s="7"/>
      <c r="DN193" s="7"/>
      <c r="DO193" s="7"/>
      <c r="DP193" s="7"/>
      <c r="DQ193" s="7"/>
      <c r="DR193" s="7"/>
      <c r="DS193" s="7"/>
      <c r="DT193" s="7"/>
      <c r="DU193" s="7"/>
    </row>
    <row r="194" spans="1:125" x14ac:dyDescent="0.25">
      <c r="A194" s="269" t="s">
        <v>169</v>
      </c>
      <c r="B194" s="249">
        <v>9034102</v>
      </c>
      <c r="C194" s="250">
        <v>6.5041581483941702</v>
      </c>
      <c r="D194" s="251">
        <v>69948.388607848086</v>
      </c>
      <c r="E194" s="251">
        <v>654</v>
      </c>
      <c r="F194" s="252"/>
      <c r="G194" s="253">
        <v>6.2456782523287</v>
      </c>
      <c r="H194" s="253">
        <v>6.4127081642409003</v>
      </c>
      <c r="I194" s="253">
        <v>6.1538390867394002</v>
      </c>
      <c r="J194" s="253">
        <v>6.2889539388969</v>
      </c>
      <c r="K194" s="253">
        <v>6.3156819822818004</v>
      </c>
      <c r="L194" s="253">
        <v>6.3470432667805996</v>
      </c>
      <c r="M194" s="253">
        <v>6.2297130292471996</v>
      </c>
      <c r="N194" s="253">
        <v>5.9013481069078004</v>
      </c>
      <c r="O194" s="254">
        <v>6.0136014467140004</v>
      </c>
      <c r="P194" s="254">
        <v>5.7667190851962999</v>
      </c>
      <c r="Q194" s="254">
        <v>5.9148028677594002</v>
      </c>
      <c r="R194" s="254">
        <v>5.3323109135438003</v>
      </c>
      <c r="S194" s="255">
        <v>5.4285406134561001</v>
      </c>
      <c r="T194" s="255">
        <v>5.4848814205679997</v>
      </c>
      <c r="U194" s="256">
        <v>4.9693059830633004</v>
      </c>
      <c r="V194" s="256">
        <v>4.8344774771015997</v>
      </c>
      <c r="W194" s="254">
        <v>4.8547638626043002</v>
      </c>
      <c r="X194" s="254">
        <v>4.6977684022632999</v>
      </c>
      <c r="Y194" s="254">
        <v>4.5081650568983997</v>
      </c>
      <c r="Z194" s="254">
        <v>4.4602964428637</v>
      </c>
      <c r="AA194" s="257">
        <v>4.1450863356702001</v>
      </c>
      <c r="AB194" s="258">
        <v>4.3099417974111001</v>
      </c>
      <c r="AC194" s="258">
        <v>3.9231472081685999</v>
      </c>
      <c r="AD194" s="259">
        <v>3.8057985395331002</v>
      </c>
      <c r="AE194" s="260">
        <v>3.7897018847203001</v>
      </c>
      <c r="AF194" s="254"/>
      <c r="AG194" s="254"/>
      <c r="AH194" s="254"/>
      <c r="AI194" s="254"/>
      <c r="AJ194" s="254"/>
      <c r="AK194" s="254"/>
      <c r="AL194" s="254"/>
      <c r="AM194" s="254"/>
      <c r="AN194" s="254"/>
      <c r="AO194" s="254"/>
      <c r="AP194" s="254"/>
      <c r="AQ194" s="254"/>
      <c r="AR194" s="254"/>
      <c r="AS194" s="254"/>
      <c r="AT194" s="254"/>
      <c r="AU194" s="254"/>
      <c r="AV194" s="254"/>
      <c r="AW194" s="254"/>
      <c r="AX194" s="254"/>
      <c r="AY194" s="254"/>
      <c r="AZ194" s="254"/>
      <c r="BA194" s="254"/>
      <c r="BB194" s="254"/>
      <c r="BC194" s="254"/>
      <c r="BD194" s="254"/>
      <c r="BE194" s="254"/>
      <c r="BF194" s="254"/>
      <c r="BG194" s="254"/>
      <c r="BH194" s="254"/>
      <c r="BI194" s="254"/>
      <c r="BJ194" s="254"/>
      <c r="BK194" s="254"/>
      <c r="BL194" s="254"/>
      <c r="BM194" s="254"/>
      <c r="BN194" s="254"/>
      <c r="BO194" s="254"/>
      <c r="BP194" s="254"/>
      <c r="BQ194" s="254"/>
      <c r="BR194" s="254"/>
      <c r="BS194" s="254"/>
      <c r="BT194" s="254"/>
      <c r="BU194" s="254"/>
      <c r="BV194" s="254"/>
      <c r="BW194" s="254"/>
      <c r="BX194" s="254"/>
      <c r="BY194" s="254"/>
      <c r="BZ194" s="254"/>
      <c r="CA194" s="254"/>
      <c r="CB194" s="254"/>
      <c r="CC194" s="254"/>
      <c r="CD194" s="254"/>
      <c r="CE194" s="254"/>
      <c r="CF194" s="254"/>
      <c r="CG194" s="254"/>
      <c r="CH194" s="254"/>
      <c r="CI194" s="254"/>
      <c r="CJ194" s="254"/>
      <c r="CK194" s="254"/>
      <c r="CL194" s="254"/>
      <c r="CM194" s="254"/>
      <c r="CN194" s="254"/>
      <c r="CO194" s="254"/>
      <c r="CP194" s="254"/>
      <c r="CQ194" s="254"/>
      <c r="CR194" s="254"/>
      <c r="CS194" s="254"/>
      <c r="CT194" s="254"/>
      <c r="CU194" s="254"/>
      <c r="CV194" s="254"/>
      <c r="CW194" s="254"/>
      <c r="CX194" s="254"/>
      <c r="CY194" s="254"/>
      <c r="CZ194" s="254"/>
      <c r="DA194" s="254"/>
      <c r="DB194" s="254"/>
      <c r="DH194" s="7"/>
      <c r="DI194" s="7"/>
      <c r="DJ194" s="7"/>
      <c r="DK194" s="7"/>
      <c r="DL194" s="7"/>
      <c r="DM194" s="7"/>
      <c r="DN194" s="7"/>
      <c r="DO194" s="7"/>
      <c r="DP194" s="7"/>
      <c r="DQ194" s="7"/>
      <c r="DR194" s="7"/>
      <c r="DS194" s="7"/>
      <c r="DT194" s="7"/>
      <c r="DU194" s="7"/>
    </row>
    <row r="195" spans="1:125" x14ac:dyDescent="0.25">
      <c r="A195" s="269" t="s">
        <v>137</v>
      </c>
      <c r="B195" s="249">
        <v>24672760</v>
      </c>
      <c r="C195" s="250">
        <v>2.8097502197225004</v>
      </c>
      <c r="D195" s="251">
        <v>3528.2848462075799</v>
      </c>
      <c r="E195" s="251"/>
      <c r="F195" s="252"/>
      <c r="G195" s="253">
        <v>2.7970434767655998</v>
      </c>
      <c r="H195" s="253">
        <v>2.7442882561020001</v>
      </c>
      <c r="I195" s="253">
        <v>2.6818891232428999</v>
      </c>
      <c r="J195" s="253">
        <v>2.6403147444128998</v>
      </c>
      <c r="K195" s="253">
        <v>2.6974166020800001</v>
      </c>
      <c r="L195" s="253">
        <v>3.2145927100002001</v>
      </c>
      <c r="M195" s="253">
        <v>3.2550228635784002</v>
      </c>
      <c r="N195" s="253">
        <v>3.3119493477284001</v>
      </c>
      <c r="O195" s="254">
        <v>3.2805956049858001</v>
      </c>
      <c r="P195" s="254">
        <v>2.9968476285879002</v>
      </c>
      <c r="Q195" s="254">
        <v>2.9826519876540001</v>
      </c>
      <c r="R195" s="254">
        <v>2.8095344120666002</v>
      </c>
      <c r="S195" s="255">
        <v>2.2647452677978999</v>
      </c>
      <c r="T195" s="255">
        <v>1.5747795304029999</v>
      </c>
      <c r="U195" s="256">
        <v>1.6136636431069</v>
      </c>
      <c r="V195" s="256">
        <v>1.5017704959352001</v>
      </c>
      <c r="W195" s="254">
        <v>1.4040417282038</v>
      </c>
      <c r="X195" s="254">
        <v>1.7011972305883001</v>
      </c>
      <c r="Y195" s="254">
        <v>1.8597648394873001</v>
      </c>
      <c r="Z195" s="254">
        <v>1.8010046736012</v>
      </c>
      <c r="AA195" s="257">
        <v>1.677682339043</v>
      </c>
      <c r="AB195" s="258">
        <v>1.635588066375</v>
      </c>
      <c r="AC195" s="258">
        <v>1.5227231426864001</v>
      </c>
      <c r="AD195" s="259">
        <v>1.4601682208394</v>
      </c>
      <c r="AE195" s="260">
        <v>1.398516474564</v>
      </c>
      <c r="AF195" s="254"/>
      <c r="AG195" s="254"/>
      <c r="AH195" s="254"/>
      <c r="AI195" s="254"/>
      <c r="AJ195" s="254"/>
      <c r="AK195" s="254"/>
      <c r="AL195" s="254"/>
      <c r="AM195" s="254"/>
      <c r="AN195" s="254"/>
      <c r="AO195" s="254"/>
      <c r="AP195" s="254"/>
      <c r="AQ195" s="254"/>
      <c r="AR195" s="254"/>
      <c r="AS195" s="254"/>
      <c r="AT195" s="254"/>
      <c r="AU195" s="254"/>
      <c r="AV195" s="254"/>
      <c r="AW195" s="254"/>
      <c r="AX195" s="254"/>
      <c r="AY195" s="254"/>
      <c r="AZ195" s="254"/>
      <c r="BA195" s="254"/>
      <c r="BB195" s="254"/>
      <c r="BC195" s="254"/>
      <c r="BD195" s="254"/>
      <c r="BE195" s="254"/>
      <c r="BF195" s="254"/>
      <c r="BG195" s="254"/>
      <c r="BH195" s="254"/>
      <c r="BI195" s="254"/>
      <c r="BJ195" s="254"/>
      <c r="BK195" s="254"/>
      <c r="BL195" s="254"/>
      <c r="BM195" s="254"/>
      <c r="BN195" s="254"/>
      <c r="BO195" s="254"/>
      <c r="BP195" s="254"/>
      <c r="BQ195" s="254"/>
      <c r="BR195" s="254"/>
      <c r="BS195" s="254"/>
      <c r="BT195" s="254"/>
      <c r="BU195" s="254"/>
      <c r="BV195" s="254"/>
      <c r="BW195" s="254"/>
      <c r="BX195" s="254"/>
      <c r="BY195" s="254"/>
      <c r="BZ195" s="254"/>
      <c r="CA195" s="254"/>
      <c r="CB195" s="254"/>
      <c r="CC195" s="254"/>
      <c r="CD195" s="254"/>
      <c r="CE195" s="254"/>
      <c r="CF195" s="254"/>
      <c r="CG195" s="254"/>
      <c r="CH195" s="254"/>
      <c r="CI195" s="254"/>
      <c r="CJ195" s="254"/>
      <c r="CK195" s="254"/>
      <c r="CL195" s="254"/>
      <c r="CM195" s="254"/>
      <c r="CN195" s="254"/>
      <c r="CO195" s="254"/>
      <c r="CP195" s="254"/>
      <c r="CQ195" s="254"/>
      <c r="CR195" s="254"/>
      <c r="CS195" s="254"/>
      <c r="CT195" s="254"/>
      <c r="CU195" s="254"/>
      <c r="CV195" s="254"/>
      <c r="CW195" s="254"/>
      <c r="CX195" s="254"/>
      <c r="CY195" s="254"/>
      <c r="CZ195" s="254"/>
      <c r="DA195" s="254"/>
      <c r="DB195" s="254"/>
      <c r="DH195" s="7"/>
      <c r="DI195" s="7"/>
      <c r="DJ195" s="7"/>
      <c r="DK195" s="7"/>
      <c r="DL195" s="7"/>
      <c r="DM195" s="7"/>
      <c r="DN195" s="7"/>
      <c r="DO195" s="7"/>
      <c r="DP195" s="7"/>
      <c r="DQ195" s="7"/>
      <c r="DR195" s="7"/>
      <c r="DS195" s="7"/>
      <c r="DT195" s="7"/>
      <c r="DU195" s="7"/>
    </row>
    <row r="196" spans="1:125" x14ac:dyDescent="0.25">
      <c r="A196" s="269" t="s">
        <v>179</v>
      </c>
      <c r="B196" s="249">
        <v>23400000</v>
      </c>
      <c r="C196" s="250">
        <v>8.2113250989076487</v>
      </c>
      <c r="D196" s="130"/>
      <c r="E196" s="251"/>
      <c r="F196" s="252"/>
      <c r="G196" s="254">
        <v>10.866513119143001</v>
      </c>
      <c r="H196" s="254">
        <v>11.057755970657</v>
      </c>
      <c r="I196" s="254">
        <v>11.306176474472</v>
      </c>
      <c r="J196" s="254">
        <v>11.681230217363</v>
      </c>
      <c r="K196" s="254">
        <v>12.103571154317001</v>
      </c>
      <c r="L196" s="254">
        <v>12.394361593613</v>
      </c>
      <c r="M196" s="254">
        <v>12.652783370961</v>
      </c>
      <c r="N196" s="254">
        <v>12.804585251348</v>
      </c>
      <c r="O196" s="254">
        <v>12.2007286496</v>
      </c>
      <c r="P196" s="254">
        <v>11.567371713641</v>
      </c>
      <c r="Q196" s="254">
        <v>12.293010641165001</v>
      </c>
      <c r="R196" s="254">
        <v>12.535617752304001</v>
      </c>
      <c r="S196" s="255">
        <v>12.325978068981</v>
      </c>
      <c r="T196" s="255">
        <v>12.514915017271999</v>
      </c>
      <c r="U196" s="256">
        <v>12.65222936824</v>
      </c>
      <c r="V196" s="256">
        <v>12.606823160297999</v>
      </c>
      <c r="W196" s="254">
        <v>12.758366518768</v>
      </c>
      <c r="X196" s="254">
        <v>12.962716014729001</v>
      </c>
      <c r="Y196" s="254">
        <v>12.682244789203001</v>
      </c>
      <c r="Z196" s="254">
        <v>12.223904788091</v>
      </c>
      <c r="AA196" s="257">
        <v>12.143955272115001</v>
      </c>
      <c r="AB196" s="258">
        <v>12.551447998957</v>
      </c>
      <c r="AC196" s="258">
        <v>12.113795073834</v>
      </c>
      <c r="AD196" s="259">
        <v>11.759023608232001</v>
      </c>
      <c r="AE196" s="260">
        <v>11.682779606863001</v>
      </c>
      <c r="AF196" s="254"/>
      <c r="AG196" s="254"/>
      <c r="AH196" s="254"/>
      <c r="AI196" s="254"/>
      <c r="AJ196" s="254"/>
      <c r="AK196" s="254"/>
      <c r="AL196" s="254"/>
      <c r="AM196" s="254"/>
      <c r="AN196" s="254"/>
      <c r="AO196" s="254"/>
      <c r="AP196" s="254"/>
      <c r="AQ196" s="254"/>
      <c r="AR196" s="254"/>
      <c r="AS196" s="254"/>
      <c r="AT196" s="254"/>
      <c r="AU196" s="254"/>
      <c r="AV196" s="254"/>
      <c r="AW196" s="254"/>
      <c r="AX196" s="254"/>
      <c r="AY196" s="254"/>
      <c r="AZ196" s="254"/>
      <c r="BA196" s="254"/>
      <c r="BB196" s="254"/>
      <c r="BC196" s="254"/>
      <c r="BD196" s="254"/>
      <c r="BE196" s="254"/>
      <c r="BF196" s="254"/>
      <c r="BG196" s="254"/>
      <c r="BH196" s="254"/>
      <c r="BI196" s="254"/>
      <c r="BJ196" s="254"/>
      <c r="BK196" s="254"/>
      <c r="BL196" s="254"/>
      <c r="BM196" s="254"/>
      <c r="BN196" s="254"/>
      <c r="BO196" s="254"/>
      <c r="BP196" s="254"/>
      <c r="BQ196" s="254"/>
      <c r="BR196" s="254"/>
      <c r="BS196" s="254"/>
      <c r="BT196" s="254"/>
      <c r="BU196" s="254"/>
      <c r="BV196" s="254"/>
      <c r="BW196" s="254"/>
      <c r="BX196" s="254"/>
      <c r="BY196" s="254"/>
      <c r="BZ196" s="254"/>
      <c r="CA196" s="254"/>
      <c r="CB196" s="254"/>
      <c r="CC196" s="254"/>
      <c r="CD196" s="254"/>
      <c r="CE196" s="254"/>
      <c r="CF196" s="254"/>
      <c r="CG196" s="254"/>
      <c r="CH196" s="254"/>
      <c r="CI196" s="254"/>
      <c r="CJ196" s="254"/>
      <c r="CK196" s="254"/>
      <c r="CL196" s="254"/>
      <c r="CM196" s="254"/>
      <c r="CN196" s="254"/>
      <c r="CO196" s="254"/>
      <c r="CP196" s="254"/>
      <c r="CQ196" s="254"/>
      <c r="CR196" s="254"/>
      <c r="CS196" s="254"/>
      <c r="CT196" s="254"/>
      <c r="CU196" s="254"/>
      <c r="CV196" s="254"/>
      <c r="CW196" s="254"/>
      <c r="CX196" s="254"/>
      <c r="CY196" s="254"/>
      <c r="CZ196" s="254"/>
      <c r="DA196" s="254"/>
      <c r="DB196" s="254"/>
      <c r="DH196" s="7"/>
      <c r="DI196" s="7"/>
      <c r="DJ196" s="7"/>
      <c r="DK196" s="7"/>
      <c r="DL196" s="7"/>
      <c r="DM196" s="7"/>
      <c r="DN196" s="7"/>
      <c r="DO196" s="7"/>
      <c r="DP196" s="7"/>
      <c r="DQ196" s="7"/>
      <c r="DR196" s="7"/>
      <c r="DS196" s="7"/>
      <c r="DT196" s="7"/>
      <c r="DU196" s="7"/>
    </row>
    <row r="197" spans="1:125" x14ac:dyDescent="0.25">
      <c r="A197" s="269" t="s">
        <v>108</v>
      </c>
      <c r="B197" s="249">
        <v>10590927</v>
      </c>
      <c r="C197" s="250">
        <v>1.0224672952005718</v>
      </c>
      <c r="D197" s="251">
        <v>3378.6106707817653</v>
      </c>
      <c r="E197" s="251"/>
      <c r="F197" s="252"/>
      <c r="G197" s="253">
        <v>0.44796555500216001</v>
      </c>
      <c r="H197" s="253">
        <v>0.43335547485685</v>
      </c>
      <c r="I197" s="253">
        <v>0.42734639387852003</v>
      </c>
      <c r="J197" s="253">
        <v>0.42821255029716998</v>
      </c>
      <c r="K197" s="253">
        <v>0.49935334780478002</v>
      </c>
      <c r="L197" s="253">
        <v>0.46556823488041998</v>
      </c>
      <c r="M197" s="253">
        <v>0.49848727865353998</v>
      </c>
      <c r="N197" s="253">
        <v>0.56628517066883999</v>
      </c>
      <c r="O197" s="254">
        <v>0.51859189747955003</v>
      </c>
      <c r="P197" s="254">
        <v>0.40814729990992998</v>
      </c>
      <c r="Q197" s="254">
        <v>0.40187856822808998</v>
      </c>
      <c r="R197" s="254">
        <v>0.39436919365749001</v>
      </c>
      <c r="S197" s="255">
        <v>0.43803908951455001</v>
      </c>
      <c r="T197" s="255">
        <v>0.43946973707606002</v>
      </c>
      <c r="U197" s="256">
        <v>0.57017070989247998</v>
      </c>
      <c r="V197" s="256">
        <v>0.59561681052369997</v>
      </c>
      <c r="W197" s="254">
        <v>0.65431975932497999</v>
      </c>
      <c r="X197" s="254">
        <v>0.77724049915891003</v>
      </c>
      <c r="Y197" s="254">
        <v>0.90087360904224001</v>
      </c>
      <c r="Z197" s="254">
        <v>0.97293422066276003</v>
      </c>
      <c r="AA197" s="257">
        <v>0.99080267290353996</v>
      </c>
      <c r="AB197" s="258">
        <v>0.97626177789179003</v>
      </c>
      <c r="AC197" s="258">
        <v>0.97200172938535001</v>
      </c>
      <c r="AD197" s="259">
        <v>0.93082965123961003</v>
      </c>
      <c r="AE197" s="260">
        <v>0.95895680623646995</v>
      </c>
      <c r="AF197" s="254"/>
      <c r="AG197" s="254"/>
      <c r="AH197" s="254"/>
      <c r="AI197" s="254"/>
      <c r="AJ197" s="254"/>
      <c r="AK197" s="254"/>
      <c r="AL197" s="254"/>
      <c r="AM197" s="254"/>
      <c r="AN197" s="254"/>
      <c r="AO197" s="254"/>
      <c r="AP197" s="254"/>
      <c r="AQ197" s="254"/>
      <c r="AR197" s="254"/>
      <c r="AS197" s="254"/>
      <c r="AT197" s="254"/>
      <c r="AU197" s="254"/>
      <c r="AV197" s="254"/>
      <c r="AW197" s="254"/>
      <c r="AX197" s="254"/>
      <c r="AY197" s="254"/>
      <c r="AZ197" s="254"/>
      <c r="BA197" s="254"/>
      <c r="BB197" s="254"/>
      <c r="BC197" s="254"/>
      <c r="BD197" s="254"/>
      <c r="BE197" s="254"/>
      <c r="BF197" s="254"/>
      <c r="BG197" s="254"/>
      <c r="BH197" s="254"/>
      <c r="BI197" s="254"/>
      <c r="BJ197" s="254"/>
      <c r="BK197" s="254"/>
      <c r="BL197" s="254"/>
      <c r="BM197" s="254"/>
      <c r="BN197" s="254"/>
      <c r="BO197" s="254"/>
      <c r="BP197" s="254"/>
      <c r="BQ197" s="254"/>
      <c r="BR197" s="254"/>
      <c r="BS197" s="254"/>
      <c r="BT197" s="254"/>
      <c r="BU197" s="254"/>
      <c r="BV197" s="254"/>
      <c r="BW197" s="254"/>
      <c r="BX197" s="254"/>
      <c r="BY197" s="254"/>
      <c r="BZ197" s="254"/>
      <c r="CA197" s="254"/>
      <c r="CB197" s="254"/>
      <c r="CC197" s="254"/>
      <c r="CD197" s="254"/>
      <c r="CE197" s="254"/>
      <c r="CF197" s="254"/>
      <c r="CG197" s="254"/>
      <c r="CH197" s="254"/>
      <c r="CI197" s="254"/>
      <c r="CJ197" s="254"/>
      <c r="CK197" s="254"/>
      <c r="CL197" s="254"/>
      <c r="CM197" s="254"/>
      <c r="CN197" s="254"/>
      <c r="CO197" s="254"/>
      <c r="CP197" s="254"/>
      <c r="CQ197" s="254"/>
      <c r="CR197" s="254"/>
      <c r="CS197" s="254"/>
      <c r="CT197" s="254"/>
      <c r="CU197" s="254"/>
      <c r="CV197" s="254"/>
      <c r="CW197" s="254"/>
      <c r="CX197" s="254"/>
      <c r="CY197" s="254"/>
      <c r="CZ197" s="254"/>
      <c r="DA197" s="254"/>
      <c r="DB197" s="254"/>
      <c r="DH197" s="7"/>
      <c r="DI197" s="7"/>
      <c r="DJ197" s="7"/>
      <c r="DK197" s="7"/>
      <c r="DL197" s="7"/>
      <c r="DM197" s="7"/>
      <c r="DN197" s="7"/>
      <c r="DO197" s="7"/>
      <c r="DP197" s="7"/>
      <c r="DQ197" s="7"/>
      <c r="DR197" s="7"/>
      <c r="DS197" s="7"/>
      <c r="DT197" s="7"/>
      <c r="DU197" s="7"/>
    </row>
    <row r="198" spans="1:125" x14ac:dyDescent="0.25">
      <c r="A198" s="269" t="s">
        <v>61</v>
      </c>
      <c r="B198" s="249">
        <v>68560157</v>
      </c>
      <c r="C198" s="250">
        <v>8.7407339928115391E-2</v>
      </c>
      <c r="D198" s="251">
        <v>2863.7105010986334</v>
      </c>
      <c r="E198" s="251"/>
      <c r="F198" s="252"/>
      <c r="G198" s="253">
        <v>9.1054072007395001E-2</v>
      </c>
      <c r="H198" s="253">
        <v>9.3601196625320002E-2</v>
      </c>
      <c r="I198" s="253">
        <v>0.10356730855257</v>
      </c>
      <c r="J198" s="253">
        <v>0.10647091269205999</v>
      </c>
      <c r="K198" s="253">
        <v>0.14231256949526999</v>
      </c>
      <c r="L198" s="253">
        <v>0.15662970205205001</v>
      </c>
      <c r="M198" s="253">
        <v>0.16250579872028001</v>
      </c>
      <c r="N198" s="253">
        <v>0.14889948664197</v>
      </c>
      <c r="O198" s="254">
        <v>0.14512106241018999</v>
      </c>
      <c r="P198" s="254">
        <v>0.13606335140608999</v>
      </c>
      <c r="Q198" s="254">
        <v>0.15907774463682001</v>
      </c>
      <c r="R198" s="254">
        <v>0.18680362246669999</v>
      </c>
      <c r="S198" s="255">
        <v>0.21600411921491</v>
      </c>
      <c r="T198" s="255">
        <v>0.22895612668547999</v>
      </c>
      <c r="U198" s="256">
        <v>0.21550707463756999</v>
      </c>
      <c r="V198" s="256">
        <v>0.24505132282992001</v>
      </c>
      <c r="W198" s="254">
        <v>0.25438398039655002</v>
      </c>
      <c r="X198" s="254">
        <v>0.24773187343923</v>
      </c>
      <c r="Y198" s="254">
        <v>0.25250854070030998</v>
      </c>
      <c r="Z198" s="254">
        <v>0.27914468367971002</v>
      </c>
      <c r="AA198" s="257">
        <v>0.26566391945802997</v>
      </c>
      <c r="AB198" s="258">
        <v>0.29288100383406002</v>
      </c>
      <c r="AC198" s="258">
        <v>0.31394276399075</v>
      </c>
      <c r="AD198" s="259">
        <v>0.31452224129950002</v>
      </c>
      <c r="AE198" s="260">
        <v>0.30215818121983001</v>
      </c>
      <c r="AF198" s="254"/>
      <c r="AG198" s="254"/>
      <c r="AH198" s="254"/>
      <c r="AI198" s="254"/>
      <c r="AJ198" s="254"/>
      <c r="AK198" s="254"/>
      <c r="AL198" s="254"/>
      <c r="AM198" s="254"/>
      <c r="AN198" s="254"/>
      <c r="AO198" s="254"/>
      <c r="AP198" s="254"/>
      <c r="AQ198" s="254"/>
      <c r="AR198" s="254"/>
      <c r="AS198" s="254"/>
      <c r="AT198" s="254"/>
      <c r="AU198" s="254"/>
      <c r="AV198" s="254"/>
      <c r="AW198" s="254"/>
      <c r="AX198" s="254"/>
      <c r="AY198" s="254"/>
      <c r="AZ198" s="254"/>
      <c r="BA198" s="254"/>
      <c r="BB198" s="254"/>
      <c r="BC198" s="254"/>
      <c r="BD198" s="254"/>
      <c r="BE198" s="254"/>
      <c r="BF198" s="254"/>
      <c r="BG198" s="254"/>
      <c r="BH198" s="254"/>
      <c r="BI198" s="254"/>
      <c r="BJ198" s="254"/>
      <c r="BK198" s="254"/>
      <c r="BL198" s="254"/>
      <c r="BM198" s="254"/>
      <c r="BN198" s="254"/>
      <c r="BO198" s="254"/>
      <c r="BP198" s="254"/>
      <c r="BQ198" s="254"/>
      <c r="BR198" s="254"/>
      <c r="BS198" s="254"/>
      <c r="BT198" s="254"/>
      <c r="BU198" s="254"/>
      <c r="BV198" s="254"/>
      <c r="BW198" s="254"/>
      <c r="BX198" s="254"/>
      <c r="BY198" s="254"/>
      <c r="BZ198" s="254"/>
      <c r="CA198" s="254"/>
      <c r="CB198" s="254"/>
      <c r="CC198" s="254"/>
      <c r="CD198" s="254"/>
      <c r="CE198" s="254"/>
      <c r="CF198" s="254"/>
      <c r="CG198" s="254"/>
      <c r="CH198" s="254"/>
      <c r="CI198" s="254"/>
      <c r="CJ198" s="254"/>
      <c r="CK198" s="254"/>
      <c r="CL198" s="254"/>
      <c r="CM198" s="254"/>
      <c r="CN198" s="254"/>
      <c r="CO198" s="254"/>
      <c r="CP198" s="254"/>
      <c r="CQ198" s="254"/>
      <c r="CR198" s="254"/>
      <c r="CS198" s="254"/>
      <c r="CT198" s="254"/>
      <c r="CU198" s="254"/>
      <c r="CV198" s="254"/>
      <c r="CW198" s="254"/>
      <c r="CX198" s="254"/>
      <c r="CY198" s="254"/>
      <c r="CZ198" s="254"/>
      <c r="DA198" s="254"/>
      <c r="DB198" s="254"/>
      <c r="DH198" s="7"/>
      <c r="DI198" s="7"/>
      <c r="DJ198" s="7"/>
      <c r="DK198" s="7"/>
      <c r="DL198" s="7"/>
      <c r="DM198" s="7"/>
      <c r="DN198" s="7"/>
      <c r="DO198" s="7"/>
      <c r="DP198" s="7"/>
      <c r="DQ198" s="7"/>
      <c r="DR198" s="7"/>
      <c r="DS198" s="7"/>
      <c r="DT198" s="7"/>
      <c r="DU198" s="7"/>
    </row>
    <row r="199" spans="1:125" x14ac:dyDescent="0.25">
      <c r="A199" s="269" t="s">
        <v>132</v>
      </c>
      <c r="B199" s="249">
        <v>71668011</v>
      </c>
      <c r="C199" s="250">
        <v>2.4541829697321402</v>
      </c>
      <c r="D199" s="251">
        <v>17450.273607083305</v>
      </c>
      <c r="E199" s="251"/>
      <c r="F199" s="252"/>
      <c r="G199" s="253">
        <v>2.7771333661937998</v>
      </c>
      <c r="H199" s="253">
        <v>2.888196534195</v>
      </c>
      <c r="I199" s="253">
        <v>3.0445102255452001</v>
      </c>
      <c r="J199" s="253">
        <v>3.1435292609724002</v>
      </c>
      <c r="K199" s="253">
        <v>3.4020796789653001</v>
      </c>
      <c r="L199" s="253">
        <v>3.5036005067643998</v>
      </c>
      <c r="M199" s="253">
        <v>3.5374397407683</v>
      </c>
      <c r="N199" s="253">
        <v>3.5933354314865</v>
      </c>
      <c r="O199" s="254">
        <v>3.5910511554328002</v>
      </c>
      <c r="P199" s="254">
        <v>3.4690640566151001</v>
      </c>
      <c r="Q199" s="254">
        <v>3.6655848862915001</v>
      </c>
      <c r="R199" s="254">
        <v>3.6538696482644002</v>
      </c>
      <c r="S199" s="255">
        <v>3.9031314595540998</v>
      </c>
      <c r="T199" s="255">
        <v>4.0496771847354998</v>
      </c>
      <c r="U199" s="256">
        <v>3.9832735150395</v>
      </c>
      <c r="V199" s="256">
        <v>4.0995855890856996</v>
      </c>
      <c r="W199" s="254">
        <v>4.0335416628342999</v>
      </c>
      <c r="X199" s="254">
        <v>4.0714242272555001</v>
      </c>
      <c r="Y199" s="254">
        <v>3.9988582638550998</v>
      </c>
      <c r="Z199" s="254">
        <v>4.1334039021128</v>
      </c>
      <c r="AA199" s="257">
        <v>3.9710404393959</v>
      </c>
      <c r="AB199" s="258">
        <v>3.864523451693</v>
      </c>
      <c r="AC199" s="258">
        <v>4.0869089016392</v>
      </c>
      <c r="AD199" s="259">
        <v>3.9504521545906002</v>
      </c>
      <c r="AE199" s="260">
        <v>4.0742043935516996</v>
      </c>
      <c r="AF199" s="254"/>
      <c r="AG199" s="254"/>
      <c r="AH199" s="254"/>
      <c r="AI199" s="254"/>
      <c r="AJ199" s="254"/>
      <c r="AK199" s="254"/>
      <c r="AL199" s="254"/>
      <c r="AM199" s="254"/>
      <c r="AN199" s="254"/>
      <c r="AO199" s="254"/>
      <c r="AP199" s="254"/>
      <c r="AQ199" s="254"/>
      <c r="AR199" s="254"/>
      <c r="AS199" s="254"/>
      <c r="AT199" s="254"/>
      <c r="AU199" s="254"/>
      <c r="AV199" s="254"/>
      <c r="AW199" s="254"/>
      <c r="AX199" s="254"/>
      <c r="AY199" s="254"/>
      <c r="AZ199" s="254"/>
      <c r="BA199" s="254"/>
      <c r="BB199" s="254"/>
      <c r="BC199" s="254"/>
      <c r="BD199" s="254"/>
      <c r="BE199" s="254"/>
      <c r="BF199" s="254"/>
      <c r="BG199" s="254"/>
      <c r="BH199" s="254"/>
      <c r="BI199" s="254"/>
      <c r="BJ199" s="254"/>
      <c r="BK199" s="254"/>
      <c r="BL199" s="254"/>
      <c r="BM199" s="254"/>
      <c r="BN199" s="254"/>
      <c r="BO199" s="254"/>
      <c r="BP199" s="254"/>
      <c r="BQ199" s="254"/>
      <c r="BR199" s="254"/>
      <c r="BS199" s="254"/>
      <c r="BT199" s="254"/>
      <c r="BU199" s="254"/>
      <c r="BV199" s="254"/>
      <c r="BW199" s="254"/>
      <c r="BX199" s="254"/>
      <c r="BY199" s="254"/>
      <c r="BZ199" s="254"/>
      <c r="CA199" s="254"/>
      <c r="CB199" s="254"/>
      <c r="CC199" s="254"/>
      <c r="CD199" s="254"/>
      <c r="CE199" s="254"/>
      <c r="CF199" s="254"/>
      <c r="CG199" s="254"/>
      <c r="CH199" s="254"/>
      <c r="CI199" s="254"/>
      <c r="CJ199" s="254"/>
      <c r="CK199" s="254"/>
      <c r="CL199" s="254"/>
      <c r="CM199" s="254"/>
      <c r="CN199" s="254"/>
      <c r="CO199" s="254"/>
      <c r="CP199" s="254"/>
      <c r="CQ199" s="254"/>
      <c r="CR199" s="254"/>
      <c r="CS199" s="254"/>
      <c r="CT199" s="254"/>
      <c r="CU199" s="254"/>
      <c r="CV199" s="254"/>
      <c r="CW199" s="254"/>
      <c r="CX199" s="254"/>
      <c r="CY199" s="254"/>
      <c r="CZ199" s="254"/>
      <c r="DA199" s="254"/>
      <c r="DB199" s="254"/>
      <c r="DH199" s="7"/>
      <c r="DI199" s="7"/>
      <c r="DJ199" s="7"/>
      <c r="DK199" s="7"/>
      <c r="DL199" s="7"/>
      <c r="DM199" s="7"/>
      <c r="DN199" s="7"/>
      <c r="DO199" s="7"/>
      <c r="DP199" s="7"/>
      <c r="DQ199" s="7"/>
      <c r="DR199" s="7"/>
      <c r="DS199" s="7"/>
      <c r="DT199" s="7"/>
      <c r="DU199" s="7"/>
    </row>
    <row r="200" spans="1:125" x14ac:dyDescent="0.25">
      <c r="A200" s="269" t="s">
        <v>80</v>
      </c>
      <c r="B200" s="249">
        <v>1400638</v>
      </c>
      <c r="C200" s="250">
        <v>0.1493050234434869</v>
      </c>
      <c r="D200" s="251">
        <v>3949.4200760051122</v>
      </c>
      <c r="E200" s="251"/>
      <c r="F200" s="252"/>
      <c r="G200" s="254">
        <v>0.4011095290724</v>
      </c>
      <c r="H200" s="254">
        <v>0.29763451277336</v>
      </c>
      <c r="I200" s="254">
        <v>0.26974601473708998</v>
      </c>
      <c r="J200" s="253">
        <v>0.27467331026271002</v>
      </c>
      <c r="K200" s="253">
        <v>0.51752512832710995</v>
      </c>
      <c r="L200" s="253">
        <v>0.34058266545256999</v>
      </c>
      <c r="M200" s="253">
        <v>0.32510008104787003</v>
      </c>
      <c r="N200" s="253">
        <v>0.29416109835656001</v>
      </c>
      <c r="O200" s="254">
        <v>0.28833747058680997</v>
      </c>
      <c r="P200" s="254">
        <v>0.30876959596754</v>
      </c>
      <c r="Q200" s="254">
        <v>0.30136037112533998</v>
      </c>
      <c r="R200" s="254">
        <v>0.32771466833549001</v>
      </c>
      <c r="S200" s="255">
        <v>0.54359450059003001</v>
      </c>
      <c r="T200" s="255">
        <v>0.64041687558145999</v>
      </c>
      <c r="U200" s="256">
        <v>0.61351821381174998</v>
      </c>
      <c r="V200" s="256">
        <v>0.56023659754701005</v>
      </c>
      <c r="W200" s="254">
        <v>0.52092554177825001</v>
      </c>
      <c r="X200" s="254">
        <v>0.47964233457911998</v>
      </c>
      <c r="Y200" s="254">
        <v>0.50342222639726997</v>
      </c>
      <c r="Z200" s="254">
        <v>0.53855300966987996</v>
      </c>
      <c r="AA200" s="257">
        <v>0.49183279232591998</v>
      </c>
      <c r="AB200" s="258">
        <v>0.50370018970635999</v>
      </c>
      <c r="AC200" s="258">
        <v>0.48205706682893001</v>
      </c>
      <c r="AD200" s="259">
        <v>0.45106936672400999</v>
      </c>
      <c r="AE200" s="260">
        <v>0.46505748020657001</v>
      </c>
      <c r="AF200" s="254"/>
      <c r="AG200" s="254"/>
      <c r="AH200" s="254"/>
      <c r="AI200" s="254"/>
      <c r="AJ200" s="254"/>
      <c r="AK200" s="254"/>
      <c r="AL200" s="254"/>
      <c r="AM200" s="254"/>
      <c r="AN200" s="254"/>
      <c r="AO200" s="254"/>
      <c r="AP200" s="254"/>
      <c r="AQ200" s="254"/>
      <c r="AR200" s="254"/>
      <c r="AS200" s="254"/>
      <c r="AT200" s="254"/>
      <c r="AU200" s="254"/>
      <c r="AV200" s="254"/>
      <c r="AW200" s="254"/>
      <c r="AX200" s="254"/>
      <c r="AY200" s="254"/>
      <c r="AZ200" s="254"/>
      <c r="BA200" s="254"/>
      <c r="BB200" s="254"/>
      <c r="BC200" s="254"/>
      <c r="BD200" s="254"/>
      <c r="BE200" s="254"/>
      <c r="BF200" s="254"/>
      <c r="BG200" s="254"/>
      <c r="BH200" s="254"/>
      <c r="BI200" s="254"/>
      <c r="BJ200" s="254"/>
      <c r="BK200" s="254"/>
      <c r="BL200" s="254"/>
      <c r="BM200" s="254"/>
      <c r="BN200" s="254"/>
      <c r="BO200" s="254"/>
      <c r="BP200" s="254"/>
      <c r="BQ200" s="254"/>
      <c r="BR200" s="254"/>
      <c r="BS200" s="254"/>
      <c r="BT200" s="254"/>
      <c r="BU200" s="254"/>
      <c r="BV200" s="254"/>
      <c r="BW200" s="254"/>
      <c r="BX200" s="254"/>
      <c r="BY200" s="254"/>
      <c r="BZ200" s="254"/>
      <c r="CA200" s="254"/>
      <c r="CB200" s="254"/>
      <c r="CC200" s="254"/>
      <c r="CD200" s="254"/>
      <c r="CE200" s="254"/>
      <c r="CF200" s="254"/>
      <c r="CG200" s="254"/>
      <c r="CH200" s="254"/>
      <c r="CI200" s="254"/>
      <c r="CJ200" s="254"/>
      <c r="CK200" s="254"/>
      <c r="CL200" s="254"/>
      <c r="CM200" s="254"/>
      <c r="CN200" s="254"/>
      <c r="CO200" s="254"/>
      <c r="CP200" s="254"/>
      <c r="CQ200" s="254"/>
      <c r="CR200" s="254"/>
      <c r="CS200" s="254"/>
      <c r="CT200" s="254"/>
      <c r="CU200" s="254"/>
      <c r="CV200" s="254"/>
      <c r="CW200" s="254"/>
      <c r="CX200" s="254"/>
      <c r="CY200" s="254"/>
      <c r="CZ200" s="254"/>
      <c r="DA200" s="254"/>
      <c r="DB200" s="254"/>
      <c r="DH200" s="7"/>
      <c r="DI200" s="7"/>
      <c r="DJ200" s="7"/>
      <c r="DK200" s="7"/>
      <c r="DL200" s="7"/>
      <c r="DM200" s="7"/>
      <c r="DN200" s="7"/>
      <c r="DO200" s="7"/>
      <c r="DP200" s="7"/>
      <c r="DQ200" s="7"/>
      <c r="DR200" s="7"/>
      <c r="DS200" s="7"/>
      <c r="DT200" s="7"/>
      <c r="DU200" s="7"/>
    </row>
    <row r="201" spans="1:125" x14ac:dyDescent="0.25">
      <c r="A201" s="269" t="s">
        <v>78</v>
      </c>
      <c r="B201" s="249">
        <v>9515236</v>
      </c>
      <c r="C201" s="250">
        <v>0.19151642598800303</v>
      </c>
      <c r="D201" s="251">
        <v>2217.6827334230084</v>
      </c>
      <c r="E201" s="251"/>
      <c r="F201" s="252"/>
      <c r="G201" s="253">
        <v>0.25171714615650997</v>
      </c>
      <c r="H201" s="253">
        <v>0.22034713853190999</v>
      </c>
      <c r="I201" s="253">
        <v>0.22831599652136</v>
      </c>
      <c r="J201" s="253">
        <v>0.26661262068059999</v>
      </c>
      <c r="K201" s="253">
        <v>0.24897909919166999</v>
      </c>
      <c r="L201" s="253">
        <v>0.23071041950903001</v>
      </c>
      <c r="M201" s="253">
        <v>0.2092668703525</v>
      </c>
      <c r="N201" s="253">
        <v>0.20306842058776001</v>
      </c>
      <c r="O201" s="254">
        <v>0.25789568811674002</v>
      </c>
      <c r="P201" s="254">
        <v>0.42820632299436001</v>
      </c>
      <c r="Q201" s="254">
        <v>0.38829244773200999</v>
      </c>
      <c r="R201" s="254">
        <v>0.34690945769156001</v>
      </c>
      <c r="S201" s="255">
        <v>0.32746113930616</v>
      </c>
      <c r="T201" s="255">
        <v>0.27422658145031997</v>
      </c>
      <c r="U201" s="256">
        <v>0.23996831598609999</v>
      </c>
      <c r="V201" s="256">
        <v>0.20844646552595</v>
      </c>
      <c r="W201" s="254">
        <v>0.27974718476037003</v>
      </c>
      <c r="X201" s="254">
        <v>0.21229950344394</v>
      </c>
      <c r="Y201" s="254">
        <v>0.24230893834305001</v>
      </c>
      <c r="Z201" s="254">
        <v>0.25717597349499999</v>
      </c>
      <c r="AA201" s="257">
        <v>0.28885394239395001</v>
      </c>
      <c r="AB201" s="258">
        <v>0.29517179773979002</v>
      </c>
      <c r="AC201" s="258">
        <v>0.29639782176307999</v>
      </c>
      <c r="AD201" s="259">
        <v>0.28147545083927</v>
      </c>
      <c r="AE201" s="260">
        <v>0.28560786613102002</v>
      </c>
      <c r="AF201" s="254"/>
      <c r="AG201" s="254"/>
      <c r="AH201" s="254"/>
      <c r="AI201" s="254"/>
      <c r="AJ201" s="254"/>
      <c r="AK201" s="254"/>
      <c r="AL201" s="254"/>
      <c r="AM201" s="254"/>
      <c r="AN201" s="254"/>
      <c r="AO201" s="254"/>
      <c r="AP201" s="254"/>
      <c r="AQ201" s="254"/>
      <c r="AR201" s="254"/>
      <c r="AS201" s="254"/>
      <c r="AT201" s="254"/>
      <c r="AU201" s="254"/>
      <c r="AV201" s="254"/>
      <c r="AW201" s="254"/>
      <c r="AX201" s="254"/>
      <c r="AY201" s="254"/>
      <c r="AZ201" s="254"/>
      <c r="BA201" s="254"/>
      <c r="BB201" s="254"/>
      <c r="BC201" s="254"/>
      <c r="BD201" s="254"/>
      <c r="BE201" s="254"/>
      <c r="BF201" s="254"/>
      <c r="BG201" s="254"/>
      <c r="BH201" s="254"/>
      <c r="BI201" s="254"/>
      <c r="BJ201" s="254"/>
      <c r="BK201" s="254"/>
      <c r="BL201" s="254"/>
      <c r="BM201" s="254"/>
      <c r="BN201" s="254"/>
      <c r="BO201" s="254"/>
      <c r="BP201" s="254"/>
      <c r="BQ201" s="254"/>
      <c r="BR201" s="254"/>
      <c r="BS201" s="254"/>
      <c r="BT201" s="254"/>
      <c r="BU201" s="254"/>
      <c r="BV201" s="254"/>
      <c r="BW201" s="254"/>
      <c r="BX201" s="254"/>
      <c r="BY201" s="254"/>
      <c r="BZ201" s="254"/>
      <c r="CA201" s="254"/>
      <c r="CB201" s="254"/>
      <c r="CC201" s="254"/>
      <c r="CD201" s="254"/>
      <c r="CE201" s="254"/>
      <c r="CF201" s="254"/>
      <c r="CG201" s="254"/>
      <c r="CH201" s="254"/>
      <c r="CI201" s="254"/>
      <c r="CJ201" s="254"/>
      <c r="CK201" s="254"/>
      <c r="CL201" s="254"/>
      <c r="CM201" s="254"/>
      <c r="CN201" s="254"/>
      <c r="CO201" s="254"/>
      <c r="CP201" s="254"/>
      <c r="CQ201" s="254"/>
      <c r="CR201" s="254"/>
      <c r="CS201" s="254"/>
      <c r="CT201" s="254"/>
      <c r="CU201" s="254"/>
      <c r="CV201" s="254"/>
      <c r="CW201" s="254"/>
      <c r="CX201" s="254"/>
      <c r="CY201" s="254"/>
      <c r="CZ201" s="254"/>
      <c r="DA201" s="254"/>
      <c r="DB201" s="254"/>
      <c r="DH201" s="7"/>
      <c r="DI201" s="7"/>
      <c r="DJ201" s="7"/>
      <c r="DK201" s="7"/>
      <c r="DL201" s="7"/>
      <c r="DM201" s="7"/>
      <c r="DN201" s="7"/>
      <c r="DO201" s="7"/>
      <c r="DP201" s="7"/>
      <c r="DQ201" s="7"/>
      <c r="DR201" s="7"/>
      <c r="DS201" s="7"/>
      <c r="DT201" s="7"/>
      <c r="DU201" s="7"/>
    </row>
    <row r="202" spans="1:125" x14ac:dyDescent="0.25">
      <c r="A202" s="269" t="s">
        <v>199</v>
      </c>
      <c r="B202" s="249">
        <v>1368333</v>
      </c>
      <c r="C202" s="250">
        <v>11.6886448031629</v>
      </c>
      <c r="D202" s="251">
        <v>29272.00011600482</v>
      </c>
      <c r="E202" s="251"/>
      <c r="F202" s="252"/>
      <c r="G202" s="253">
        <v>15.117634167645001</v>
      </c>
      <c r="H202" s="253">
        <v>17.079047568717002</v>
      </c>
      <c r="I202" s="253">
        <v>18.38773634468</v>
      </c>
      <c r="J202" s="253">
        <v>21.138335400801999</v>
      </c>
      <c r="K202" s="253">
        <v>22.394059389260999</v>
      </c>
      <c r="L202" s="253">
        <v>27.002174926152001</v>
      </c>
      <c r="M202" s="253">
        <v>29.585719448393</v>
      </c>
      <c r="N202" s="253">
        <v>30.111150289278999</v>
      </c>
      <c r="O202" s="254">
        <v>29.385125217936</v>
      </c>
      <c r="P202" s="254">
        <v>28.324758189655</v>
      </c>
      <c r="Q202" s="254">
        <v>30.888326406556999</v>
      </c>
      <c r="R202" s="254">
        <v>30.908439674278998</v>
      </c>
      <c r="S202" s="255">
        <v>28.381155215096001</v>
      </c>
      <c r="T202" s="255">
        <v>27.688480039312001</v>
      </c>
      <c r="U202" s="256">
        <v>27.464805668254002</v>
      </c>
      <c r="V202" s="256">
        <v>27.026602090826</v>
      </c>
      <c r="W202" s="254">
        <v>24.702991269788999</v>
      </c>
      <c r="X202" s="254">
        <v>23.770822900614998</v>
      </c>
      <c r="Y202" s="254">
        <v>23.767190915783999</v>
      </c>
      <c r="Z202" s="254">
        <v>24.154499688952001</v>
      </c>
      <c r="AA202" s="257">
        <v>21.631029205234</v>
      </c>
      <c r="AB202" s="258">
        <v>20.785668177377001</v>
      </c>
      <c r="AC202" s="258">
        <v>20.651344911824001</v>
      </c>
      <c r="AD202" s="259">
        <v>19.514463243481998</v>
      </c>
      <c r="AE202" s="260">
        <v>19.401466819121001</v>
      </c>
      <c r="AF202" s="254"/>
      <c r="AG202" s="254"/>
      <c r="AH202" s="254"/>
      <c r="AI202" s="254"/>
      <c r="AJ202" s="254"/>
      <c r="AK202" s="254"/>
      <c r="AL202" s="254"/>
      <c r="AM202" s="254"/>
      <c r="AN202" s="254"/>
      <c r="AO202" s="254"/>
      <c r="AP202" s="254"/>
      <c r="AQ202" s="254"/>
      <c r="AR202" s="254"/>
      <c r="AS202" s="254"/>
      <c r="AT202" s="254"/>
      <c r="AU202" s="254"/>
      <c r="AV202" s="254"/>
      <c r="AW202" s="254"/>
      <c r="AX202" s="254"/>
      <c r="AY202" s="254"/>
      <c r="AZ202" s="254"/>
      <c r="BA202" s="254"/>
      <c r="BB202" s="254"/>
      <c r="BC202" s="254"/>
      <c r="BD202" s="254"/>
      <c r="BE202" s="254"/>
      <c r="BF202" s="254"/>
      <c r="BG202" s="254"/>
      <c r="BH202" s="254"/>
      <c r="BI202" s="254"/>
      <c r="BJ202" s="254"/>
      <c r="BK202" s="254"/>
      <c r="BL202" s="254"/>
      <c r="BM202" s="254"/>
      <c r="BN202" s="254"/>
      <c r="BO202" s="254"/>
      <c r="BP202" s="254"/>
      <c r="BQ202" s="254"/>
      <c r="BR202" s="254"/>
      <c r="BS202" s="254"/>
      <c r="BT202" s="254"/>
      <c r="BU202" s="254"/>
      <c r="BV202" s="254"/>
      <c r="BW202" s="254"/>
      <c r="BX202" s="254"/>
      <c r="BY202" s="254"/>
      <c r="BZ202" s="254"/>
      <c r="CA202" s="254"/>
      <c r="CB202" s="254"/>
      <c r="CC202" s="254"/>
      <c r="CD202" s="254"/>
      <c r="CE202" s="254"/>
      <c r="CF202" s="254"/>
      <c r="CG202" s="254"/>
      <c r="CH202" s="254"/>
      <c r="CI202" s="254"/>
      <c r="CJ202" s="254"/>
      <c r="CK202" s="254"/>
      <c r="CL202" s="254"/>
      <c r="CM202" s="254"/>
      <c r="CN202" s="254"/>
      <c r="CO202" s="254"/>
      <c r="CP202" s="254"/>
      <c r="CQ202" s="254"/>
      <c r="CR202" s="254"/>
      <c r="CS202" s="254"/>
      <c r="CT202" s="254"/>
      <c r="CU202" s="254"/>
      <c r="CV202" s="254"/>
      <c r="CW202" s="254"/>
      <c r="CX202" s="254"/>
      <c r="CY202" s="254"/>
      <c r="CZ202" s="254"/>
      <c r="DA202" s="254"/>
      <c r="DB202" s="254"/>
      <c r="DH202" s="7"/>
      <c r="DI202" s="7"/>
      <c r="DJ202" s="7"/>
      <c r="DK202" s="7"/>
      <c r="DL202" s="7"/>
      <c r="DM202" s="7"/>
      <c r="DN202" s="7"/>
      <c r="DO202" s="7"/>
      <c r="DP202" s="7"/>
      <c r="DQ202" s="7"/>
      <c r="DR202" s="7"/>
      <c r="DS202" s="7"/>
      <c r="DT202" s="7"/>
      <c r="DU202" s="7"/>
    </row>
    <row r="203" spans="1:125" x14ac:dyDescent="0.25">
      <c r="A203" s="269" t="s">
        <v>126</v>
      </c>
      <c r="B203" s="249">
        <v>12277109</v>
      </c>
      <c r="C203" s="250">
        <v>1.9193366790406798</v>
      </c>
      <c r="D203" s="251">
        <v>11431.126039493978</v>
      </c>
      <c r="E203" s="251"/>
      <c r="F203" s="252"/>
      <c r="G203" s="253">
        <v>2.1786298094925001</v>
      </c>
      <c r="H203" s="253">
        <v>2.2494370350178001</v>
      </c>
      <c r="I203" s="253">
        <v>2.2076798696253999</v>
      </c>
      <c r="J203" s="253">
        <v>2.1696085574238002</v>
      </c>
      <c r="K203" s="253">
        <v>2.2775452833781</v>
      </c>
      <c r="L203" s="253">
        <v>2.3209415008123999</v>
      </c>
      <c r="M203" s="253">
        <v>2.3771842961175</v>
      </c>
      <c r="N203" s="253">
        <v>2.4259557239101999</v>
      </c>
      <c r="O203" s="254">
        <v>2.4432530161213002</v>
      </c>
      <c r="P203" s="254">
        <v>2.4107292235953999</v>
      </c>
      <c r="Q203" s="254">
        <v>2.6063170620795999</v>
      </c>
      <c r="R203" s="254">
        <v>2.4405470042638</v>
      </c>
      <c r="S203" s="255">
        <v>2.5941239640114002</v>
      </c>
      <c r="T203" s="255">
        <v>2.5619671102932999</v>
      </c>
      <c r="U203" s="256">
        <v>2.7104197499120999</v>
      </c>
      <c r="V203" s="256">
        <v>2.7250205459286998</v>
      </c>
      <c r="W203" s="254">
        <v>2.6187249737995</v>
      </c>
      <c r="X203" s="254">
        <v>2.6271237067522</v>
      </c>
      <c r="Y203" s="254">
        <v>2.5892171928241998</v>
      </c>
      <c r="Z203" s="254">
        <v>2.5668015281400001</v>
      </c>
      <c r="AA203" s="257">
        <v>2.4126846218256999</v>
      </c>
      <c r="AB203" s="258">
        <v>2.5807273259065999</v>
      </c>
      <c r="AC203" s="258">
        <v>2.5029916065568001</v>
      </c>
      <c r="AD203" s="259">
        <v>2.5508100103450002</v>
      </c>
      <c r="AE203" s="260">
        <v>2.6088324696275</v>
      </c>
      <c r="AF203" s="254"/>
      <c r="AG203" s="254"/>
      <c r="AH203" s="254"/>
      <c r="AI203" s="254"/>
      <c r="AJ203" s="254"/>
      <c r="AK203" s="254"/>
      <c r="AL203" s="254"/>
      <c r="AM203" s="254"/>
      <c r="AN203" s="254"/>
      <c r="AO203" s="254"/>
      <c r="AP203" s="254"/>
      <c r="AQ203" s="254"/>
      <c r="AR203" s="254"/>
      <c r="AS203" s="254"/>
      <c r="AT203" s="254"/>
      <c r="AU203" s="254"/>
      <c r="AV203" s="254"/>
      <c r="AW203" s="254"/>
      <c r="AX203" s="254"/>
      <c r="AY203" s="254"/>
      <c r="AZ203" s="254"/>
      <c r="BA203" s="254"/>
      <c r="BB203" s="254"/>
      <c r="BC203" s="254"/>
      <c r="BD203" s="254"/>
      <c r="BE203" s="254"/>
      <c r="BF203" s="254"/>
      <c r="BG203" s="254"/>
      <c r="BH203" s="254"/>
      <c r="BI203" s="254"/>
      <c r="BJ203" s="254"/>
      <c r="BK203" s="254"/>
      <c r="BL203" s="254"/>
      <c r="BM203" s="254"/>
      <c r="BN203" s="254"/>
      <c r="BO203" s="254"/>
      <c r="BP203" s="254"/>
      <c r="BQ203" s="254"/>
      <c r="BR203" s="254"/>
      <c r="BS203" s="254"/>
      <c r="BT203" s="254"/>
      <c r="BU203" s="254"/>
      <c r="BV203" s="254"/>
      <c r="BW203" s="254"/>
      <c r="BX203" s="254"/>
      <c r="BY203" s="254"/>
      <c r="BZ203" s="254"/>
      <c r="CA203" s="254"/>
      <c r="CB203" s="254"/>
      <c r="CC203" s="254"/>
      <c r="CD203" s="254"/>
      <c r="CE203" s="254"/>
      <c r="CF203" s="254"/>
      <c r="CG203" s="254"/>
      <c r="CH203" s="254"/>
      <c r="CI203" s="254"/>
      <c r="CJ203" s="254"/>
      <c r="CK203" s="254"/>
      <c r="CL203" s="254"/>
      <c r="CM203" s="254"/>
      <c r="CN203" s="254"/>
      <c r="CO203" s="254"/>
      <c r="CP203" s="254"/>
      <c r="CQ203" s="254"/>
      <c r="CR203" s="254"/>
      <c r="CS203" s="254"/>
      <c r="CT203" s="254"/>
      <c r="CU203" s="254"/>
      <c r="CV203" s="254"/>
      <c r="CW203" s="254"/>
      <c r="CX203" s="254"/>
      <c r="CY203" s="254"/>
      <c r="CZ203" s="254"/>
      <c r="DA203" s="254"/>
      <c r="DB203" s="254"/>
      <c r="DH203" s="7"/>
      <c r="DI203" s="7"/>
      <c r="DJ203" s="7"/>
      <c r="DK203" s="7"/>
      <c r="DL203" s="7"/>
      <c r="DM203" s="7"/>
      <c r="DN203" s="7"/>
      <c r="DO203" s="7"/>
      <c r="DP203" s="7"/>
      <c r="DQ203" s="7"/>
      <c r="DR203" s="7"/>
      <c r="DS203" s="7"/>
      <c r="DT203" s="7"/>
      <c r="DU203" s="7"/>
    </row>
    <row r="204" spans="1:125" x14ac:dyDescent="0.25">
      <c r="A204" s="269" t="s">
        <v>141</v>
      </c>
      <c r="B204" s="249">
        <v>85518661</v>
      </c>
      <c r="C204" s="250">
        <v>3.0610072680384097</v>
      </c>
      <c r="D204" s="251">
        <v>27556.983575100217</v>
      </c>
      <c r="E204" s="251">
        <v>1.94</v>
      </c>
      <c r="F204" s="252"/>
      <c r="G204" s="253">
        <v>3.5903861354952</v>
      </c>
      <c r="H204" s="253">
        <v>3.2205182089291</v>
      </c>
      <c r="I204" s="253">
        <v>3.3369283034700001</v>
      </c>
      <c r="J204" s="253">
        <v>3.4757161464139998</v>
      </c>
      <c r="K204" s="253">
        <v>3.5202215562543002</v>
      </c>
      <c r="L204" s="253">
        <v>3.6241109588381999</v>
      </c>
      <c r="M204" s="253">
        <v>3.9846933710911001</v>
      </c>
      <c r="N204" s="253">
        <v>4.3152887888798999</v>
      </c>
      <c r="O204" s="254">
        <v>4.2525493783675996</v>
      </c>
      <c r="P204" s="254">
        <v>4.2245635093702001</v>
      </c>
      <c r="Q204" s="254">
        <v>4.3161265342146002</v>
      </c>
      <c r="R204" s="254">
        <v>4.5330438256908998</v>
      </c>
      <c r="S204" s="255">
        <v>4.6152379653694</v>
      </c>
      <c r="T204" s="255">
        <v>4.4054088244915999</v>
      </c>
      <c r="U204" s="256">
        <v>4.6135024197324999</v>
      </c>
      <c r="V204" s="256">
        <v>4.6995778985771004</v>
      </c>
      <c r="W204" s="254">
        <v>4.9207808131680002</v>
      </c>
      <c r="X204" s="254">
        <v>5.3652844935689998</v>
      </c>
      <c r="Y204" s="254">
        <v>5.2412062452623998</v>
      </c>
      <c r="Z204" s="254">
        <v>4.9960043425669003</v>
      </c>
      <c r="AA204" s="257">
        <v>5.0466598916057004</v>
      </c>
      <c r="AB204" s="258">
        <v>5.4512515773511998</v>
      </c>
      <c r="AC204" s="258">
        <v>5.2271570313376996</v>
      </c>
      <c r="AD204" s="259">
        <v>5.2273729290061999</v>
      </c>
      <c r="AE204" s="260">
        <v>5.3646265947033998</v>
      </c>
      <c r="AF204" s="254"/>
      <c r="AG204" s="254"/>
      <c r="AH204" s="254"/>
      <c r="AI204" s="254"/>
      <c r="AJ204" s="254"/>
      <c r="AK204" s="254"/>
      <c r="AL204" s="254"/>
      <c r="AM204" s="254"/>
      <c r="AN204" s="254"/>
      <c r="AO204" s="254"/>
      <c r="AP204" s="254"/>
      <c r="AQ204" s="254"/>
      <c r="AR204" s="254"/>
      <c r="AS204" s="254"/>
      <c r="AT204" s="254"/>
      <c r="AU204" s="254"/>
      <c r="AV204" s="254"/>
      <c r="AW204" s="254"/>
      <c r="AX204" s="254"/>
      <c r="AY204" s="254"/>
      <c r="AZ204" s="254"/>
      <c r="BA204" s="254"/>
      <c r="BB204" s="254"/>
      <c r="BC204" s="254"/>
      <c r="BD204" s="254"/>
      <c r="BE204" s="254"/>
      <c r="BF204" s="254"/>
      <c r="BG204" s="254"/>
      <c r="BH204" s="254"/>
      <c r="BI204" s="254"/>
      <c r="BJ204" s="254"/>
      <c r="BK204" s="254"/>
      <c r="BL204" s="254"/>
      <c r="BM204" s="254"/>
      <c r="BN204" s="254"/>
      <c r="BO204" s="254"/>
      <c r="BP204" s="254"/>
      <c r="BQ204" s="254"/>
      <c r="BR204" s="254"/>
      <c r="BS204" s="254"/>
      <c r="BT204" s="254"/>
      <c r="BU204" s="254"/>
      <c r="BV204" s="254"/>
      <c r="BW204" s="254"/>
      <c r="BX204" s="254"/>
      <c r="BY204" s="254"/>
      <c r="BZ204" s="254"/>
      <c r="CA204" s="254"/>
      <c r="CB204" s="254"/>
      <c r="CC204" s="254"/>
      <c r="CD204" s="254"/>
      <c r="CE204" s="254"/>
      <c r="CF204" s="254"/>
      <c r="CG204" s="254"/>
      <c r="CH204" s="254"/>
      <c r="CI204" s="254"/>
      <c r="CJ204" s="254"/>
      <c r="CK204" s="254"/>
      <c r="CL204" s="254"/>
      <c r="CM204" s="254"/>
      <c r="CN204" s="254"/>
      <c r="CO204" s="254"/>
      <c r="CP204" s="254"/>
      <c r="CQ204" s="254"/>
      <c r="CR204" s="254"/>
      <c r="CS204" s="254"/>
      <c r="CT204" s="254"/>
      <c r="CU204" s="254"/>
      <c r="CV204" s="254"/>
      <c r="CW204" s="254"/>
      <c r="CX204" s="254"/>
      <c r="CY204" s="254"/>
      <c r="CZ204" s="254"/>
      <c r="DA204" s="254"/>
      <c r="DB204" s="254"/>
      <c r="DH204" s="7"/>
      <c r="DI204" s="7"/>
      <c r="DJ204" s="7"/>
      <c r="DK204" s="7"/>
      <c r="DL204" s="7"/>
      <c r="DM204" s="7"/>
      <c r="DN204" s="7"/>
      <c r="DO204" s="7"/>
      <c r="DP204" s="7"/>
      <c r="DQ204" s="7"/>
      <c r="DR204" s="7"/>
      <c r="DS204" s="7"/>
      <c r="DT204" s="7"/>
      <c r="DU204" s="7"/>
    </row>
    <row r="205" spans="1:125" x14ac:dyDescent="0.25">
      <c r="A205" s="269" t="s">
        <v>183</v>
      </c>
      <c r="B205" s="249">
        <v>7494498</v>
      </c>
      <c r="C205" s="250">
        <v>8.3896272553930498</v>
      </c>
      <c r="D205" s="251">
        <v>13518.687521366694</v>
      </c>
      <c r="E205" s="251"/>
      <c r="F205" s="252"/>
      <c r="G205" s="253">
        <v>8.7110402038000991</v>
      </c>
      <c r="H205" s="253">
        <v>8.8271684457290007</v>
      </c>
      <c r="I205" s="253">
        <v>9.3753191910130003</v>
      </c>
      <c r="J205" s="253">
        <v>10.342576540526</v>
      </c>
      <c r="K205" s="253">
        <v>10.912073959649</v>
      </c>
      <c r="L205" s="253">
        <v>11.125618499427</v>
      </c>
      <c r="M205" s="253">
        <v>11.425726567224</v>
      </c>
      <c r="N205" s="253">
        <v>12.481603232941</v>
      </c>
      <c r="O205" s="254">
        <v>12.548868190466001</v>
      </c>
      <c r="P205" s="254">
        <v>10.908632650616999</v>
      </c>
      <c r="Q205" s="254">
        <v>12.119254628496</v>
      </c>
      <c r="R205" s="254">
        <v>12.783000473464</v>
      </c>
      <c r="S205" s="255">
        <v>12.965032091844</v>
      </c>
      <c r="T205" s="255">
        <v>12.16385301043</v>
      </c>
      <c r="U205" s="256">
        <v>11.564947927586999</v>
      </c>
      <c r="V205" s="256">
        <v>12.202587588846001</v>
      </c>
      <c r="W205" s="254">
        <v>11.883307891185</v>
      </c>
      <c r="X205" s="254">
        <v>12.533856877244</v>
      </c>
      <c r="Y205" s="254">
        <v>12.686023825417999</v>
      </c>
      <c r="Z205" s="254">
        <v>12.326443263148001</v>
      </c>
      <c r="AA205" s="257">
        <v>12.73798625693</v>
      </c>
      <c r="AB205" s="258">
        <v>15.601156630696</v>
      </c>
      <c r="AC205" s="258">
        <v>16.335100865739999</v>
      </c>
      <c r="AD205" s="259">
        <v>15.086588851413</v>
      </c>
      <c r="AE205" s="260">
        <v>12.806042461275</v>
      </c>
      <c r="AF205" s="254"/>
      <c r="AG205" s="254"/>
      <c r="AH205" s="254"/>
      <c r="AI205" s="254"/>
      <c r="AJ205" s="254"/>
      <c r="AK205" s="254"/>
      <c r="AL205" s="254"/>
      <c r="AM205" s="254"/>
      <c r="AN205" s="254"/>
      <c r="AO205" s="254"/>
      <c r="AP205" s="254"/>
      <c r="AQ205" s="254"/>
      <c r="AR205" s="254"/>
      <c r="AS205" s="254"/>
      <c r="AT205" s="254"/>
      <c r="AU205" s="254"/>
      <c r="AV205" s="254"/>
      <c r="AW205" s="254"/>
      <c r="AX205" s="254"/>
      <c r="AY205" s="254"/>
      <c r="AZ205" s="254"/>
      <c r="BA205" s="254"/>
      <c r="BB205" s="254"/>
      <c r="BC205" s="254"/>
      <c r="BD205" s="254"/>
      <c r="BE205" s="254"/>
      <c r="BF205" s="254"/>
      <c r="BG205" s="254"/>
      <c r="BH205" s="254"/>
      <c r="BI205" s="254"/>
      <c r="BJ205" s="254"/>
      <c r="BK205" s="254"/>
      <c r="BL205" s="254"/>
      <c r="BM205" s="254"/>
      <c r="BN205" s="254"/>
      <c r="BO205" s="254"/>
      <c r="BP205" s="254"/>
      <c r="BQ205" s="254"/>
      <c r="BR205" s="254"/>
      <c r="BS205" s="254"/>
      <c r="BT205" s="254"/>
      <c r="BU205" s="254"/>
      <c r="BV205" s="254"/>
      <c r="BW205" s="254"/>
      <c r="BX205" s="254"/>
      <c r="BY205" s="254"/>
      <c r="BZ205" s="254"/>
      <c r="CA205" s="254"/>
      <c r="CB205" s="254"/>
      <c r="CC205" s="254"/>
      <c r="CD205" s="254"/>
      <c r="CE205" s="254"/>
      <c r="CF205" s="254"/>
      <c r="CG205" s="254"/>
      <c r="CH205" s="254"/>
      <c r="CI205" s="254"/>
      <c r="CJ205" s="254"/>
      <c r="CK205" s="254"/>
      <c r="CL205" s="254"/>
      <c r="CM205" s="254"/>
      <c r="CN205" s="254"/>
      <c r="CO205" s="254"/>
      <c r="CP205" s="254"/>
      <c r="CQ205" s="254"/>
      <c r="CR205" s="254"/>
      <c r="CS205" s="254"/>
      <c r="CT205" s="254"/>
      <c r="CU205" s="254"/>
      <c r="CV205" s="254"/>
      <c r="CW205" s="254"/>
      <c r="CX205" s="254"/>
      <c r="CY205" s="254"/>
      <c r="CZ205" s="254"/>
      <c r="DA205" s="254"/>
      <c r="DB205" s="254"/>
      <c r="DH205" s="7"/>
      <c r="DI205" s="7"/>
      <c r="DJ205" s="7"/>
      <c r="DK205" s="7"/>
      <c r="DL205" s="7"/>
      <c r="DM205" s="7"/>
      <c r="DN205" s="7"/>
      <c r="DO205" s="7"/>
      <c r="DP205" s="7"/>
      <c r="DQ205" s="7"/>
      <c r="DR205" s="7"/>
      <c r="DS205" s="7"/>
      <c r="DT205" s="7"/>
      <c r="DU205" s="7"/>
    </row>
    <row r="206" spans="1:125" x14ac:dyDescent="0.25">
      <c r="A206" s="269" t="s">
        <v>50</v>
      </c>
      <c r="B206" s="249">
        <v>50015092</v>
      </c>
      <c r="C206" s="250">
        <v>4.9958322241376994E-2</v>
      </c>
      <c r="D206" s="251">
        <v>2376.2272040688804</v>
      </c>
      <c r="E206" s="251"/>
      <c r="F206" s="252"/>
      <c r="G206" s="253">
        <v>5.8816938948862002E-2</v>
      </c>
      <c r="H206" s="253">
        <v>5.7844378485701002E-2</v>
      </c>
      <c r="I206" s="253">
        <v>6.3704387076775004E-2</v>
      </c>
      <c r="J206" s="253">
        <v>6.5014571389301001E-2</v>
      </c>
      <c r="K206" s="253">
        <v>6.5738558804228006E-2</v>
      </c>
      <c r="L206" s="253">
        <v>7.7835122786196004E-2</v>
      </c>
      <c r="M206" s="253">
        <v>8.7261660103503003E-2</v>
      </c>
      <c r="N206" s="253">
        <v>0.10164342877210999</v>
      </c>
      <c r="O206" s="254">
        <v>0.10991543250983001</v>
      </c>
      <c r="P206" s="254">
        <v>0.11688929346209</v>
      </c>
      <c r="Q206" s="254">
        <v>0.11203731420614001</v>
      </c>
      <c r="R206" s="254">
        <v>0.12146942143013</v>
      </c>
      <c r="S206" s="255">
        <v>0.11923477914044001</v>
      </c>
      <c r="T206" s="255">
        <v>0.11746997866678</v>
      </c>
      <c r="U206" s="256">
        <v>0.12495534477594999</v>
      </c>
      <c r="V206" s="256">
        <v>0.13937930208794</v>
      </c>
      <c r="W206" s="254">
        <v>0.1446628337651</v>
      </c>
      <c r="X206" s="254">
        <v>0.14590510302296</v>
      </c>
      <c r="Y206" s="254">
        <v>0.15489067443021001</v>
      </c>
      <c r="Z206" s="254">
        <v>0.15454601265394999</v>
      </c>
      <c r="AA206" s="257">
        <v>0.15088315823976001</v>
      </c>
      <c r="AB206" s="258">
        <v>0.16654672118284999</v>
      </c>
      <c r="AC206" s="258">
        <v>0.15831319429036</v>
      </c>
      <c r="AD206" s="259">
        <v>0.15662183184299999</v>
      </c>
      <c r="AE206" s="260">
        <v>0.15447840014195</v>
      </c>
      <c r="AF206" s="254"/>
      <c r="AG206" s="254"/>
      <c r="AH206" s="254"/>
      <c r="AI206" s="254"/>
      <c r="AJ206" s="254"/>
      <c r="AK206" s="254"/>
      <c r="AL206" s="254"/>
      <c r="AM206" s="254"/>
      <c r="AN206" s="254"/>
      <c r="AO206" s="254"/>
      <c r="AP206" s="254"/>
      <c r="AQ206" s="254"/>
      <c r="AR206" s="254"/>
      <c r="AS206" s="254"/>
      <c r="AT206" s="254"/>
      <c r="AU206" s="254"/>
      <c r="AV206" s="254"/>
      <c r="AW206" s="254"/>
      <c r="AX206" s="254"/>
      <c r="AY206" s="254"/>
      <c r="AZ206" s="254"/>
      <c r="BA206" s="254"/>
      <c r="BB206" s="254"/>
      <c r="BC206" s="254"/>
      <c r="BD206" s="254"/>
      <c r="BE206" s="254"/>
      <c r="BF206" s="254"/>
      <c r="BG206" s="254"/>
      <c r="BH206" s="254"/>
      <c r="BI206" s="254"/>
      <c r="BJ206" s="254"/>
      <c r="BK206" s="254"/>
      <c r="BL206" s="254"/>
      <c r="BM206" s="254"/>
      <c r="BN206" s="254"/>
      <c r="BO206" s="254"/>
      <c r="BP206" s="254"/>
      <c r="BQ206" s="254"/>
      <c r="BR206" s="254"/>
      <c r="BS206" s="254"/>
      <c r="BT206" s="254"/>
      <c r="BU206" s="254"/>
      <c r="BV206" s="254"/>
      <c r="BW206" s="254"/>
      <c r="BX206" s="254"/>
      <c r="BY206" s="254"/>
      <c r="BZ206" s="254"/>
      <c r="CA206" s="254"/>
      <c r="CB206" s="254"/>
      <c r="CC206" s="254"/>
      <c r="CD206" s="254"/>
      <c r="CE206" s="254"/>
      <c r="CF206" s="254"/>
      <c r="CG206" s="254"/>
      <c r="CH206" s="254"/>
      <c r="CI206" s="254"/>
      <c r="CJ206" s="254"/>
      <c r="CK206" s="254"/>
      <c r="CL206" s="254"/>
      <c r="CM206" s="254"/>
      <c r="CN206" s="254"/>
      <c r="CO206" s="254"/>
      <c r="CP206" s="254"/>
      <c r="CQ206" s="254"/>
      <c r="CR206" s="254"/>
      <c r="CS206" s="254"/>
      <c r="CT206" s="254"/>
      <c r="CU206" s="254"/>
      <c r="CV206" s="254"/>
      <c r="CW206" s="254"/>
      <c r="CX206" s="254"/>
      <c r="CY206" s="254"/>
      <c r="CZ206" s="254"/>
      <c r="DA206" s="254"/>
      <c r="DB206" s="254"/>
      <c r="DH206" s="7"/>
      <c r="DI206" s="7"/>
      <c r="DJ206" s="7"/>
      <c r="DK206" s="7"/>
      <c r="DL206" s="7"/>
      <c r="DM206" s="7"/>
      <c r="DN206" s="7"/>
      <c r="DO206" s="7"/>
      <c r="DP206" s="7"/>
      <c r="DQ206" s="7"/>
      <c r="DR206" s="7"/>
      <c r="DS206" s="7"/>
      <c r="DT206" s="7"/>
      <c r="DU206" s="7"/>
    </row>
    <row r="207" spans="1:125" x14ac:dyDescent="0.25">
      <c r="A207" s="269" t="s">
        <v>196</v>
      </c>
      <c r="B207" s="249">
        <v>37860221</v>
      </c>
      <c r="C207" s="250">
        <v>10.188814915421709</v>
      </c>
      <c r="D207" s="251">
        <v>12824.383349609376</v>
      </c>
      <c r="E207" s="251"/>
      <c r="F207" s="252"/>
      <c r="G207" s="253">
        <v>7.3920266515817001</v>
      </c>
      <c r="H207" s="253">
        <v>7.4410510963501002</v>
      </c>
      <c r="I207" s="253">
        <v>7.5147686983710997</v>
      </c>
      <c r="J207" s="253">
        <v>8.2593098870594002</v>
      </c>
      <c r="K207" s="253">
        <v>7.8112755291282001</v>
      </c>
      <c r="L207" s="253">
        <v>7.6151941723403</v>
      </c>
      <c r="M207" s="253">
        <v>7.6449322473464001</v>
      </c>
      <c r="N207" s="253">
        <v>7.9269450463832003</v>
      </c>
      <c r="O207" s="254">
        <v>7.6263427242585999</v>
      </c>
      <c r="P207" s="254">
        <v>6.3537248687216001</v>
      </c>
      <c r="Q207" s="254">
        <v>6.8987004329478996</v>
      </c>
      <c r="R207" s="254">
        <v>7.3131245910342999</v>
      </c>
      <c r="S207" s="255">
        <v>7.1647774064350997</v>
      </c>
      <c r="T207" s="255">
        <v>6.9881233096604998</v>
      </c>
      <c r="U207" s="256">
        <v>6.0006575013022996</v>
      </c>
      <c r="V207" s="256">
        <v>5.0631139062081001</v>
      </c>
      <c r="W207" s="254">
        <v>5.1137097215224996</v>
      </c>
      <c r="X207" s="254">
        <v>4.6487530300027</v>
      </c>
      <c r="Y207" s="254">
        <v>4.9603917761638003</v>
      </c>
      <c r="Z207" s="254">
        <v>4.7473138870764</v>
      </c>
      <c r="AA207" s="257">
        <v>4.5640367536727</v>
      </c>
      <c r="AB207" s="258">
        <v>4.4772087822186002</v>
      </c>
      <c r="AC207" s="258">
        <v>2.7664576745649998</v>
      </c>
      <c r="AD207" s="259">
        <v>2.8356602546873999</v>
      </c>
      <c r="AE207" s="260">
        <v>2.7754368761689001</v>
      </c>
      <c r="AF207" s="254"/>
      <c r="AG207" s="254"/>
      <c r="AH207" s="254"/>
      <c r="AI207" s="254"/>
      <c r="AJ207" s="254"/>
      <c r="AK207" s="254"/>
      <c r="AL207" s="254"/>
      <c r="AM207" s="254"/>
      <c r="AN207" s="254"/>
      <c r="AO207" s="254"/>
      <c r="AP207" s="254"/>
      <c r="AQ207" s="254"/>
      <c r="AR207" s="254"/>
      <c r="AS207" s="254"/>
      <c r="AT207" s="254"/>
      <c r="AU207" s="254"/>
      <c r="AV207" s="254"/>
      <c r="AW207" s="254"/>
      <c r="AX207" s="254"/>
      <c r="AY207" s="254"/>
      <c r="AZ207" s="254"/>
      <c r="BA207" s="254"/>
      <c r="BB207" s="254"/>
      <c r="BC207" s="254"/>
      <c r="BD207" s="254"/>
      <c r="BE207" s="254"/>
      <c r="BF207" s="254"/>
      <c r="BG207" s="254"/>
      <c r="BH207" s="254"/>
      <c r="BI207" s="254"/>
      <c r="BJ207" s="254"/>
      <c r="BK207" s="254"/>
      <c r="BL207" s="254"/>
      <c r="BM207" s="254"/>
      <c r="BN207" s="254"/>
      <c r="BO207" s="254"/>
      <c r="BP207" s="254"/>
      <c r="BQ207" s="254"/>
      <c r="BR207" s="254"/>
      <c r="BS207" s="254"/>
      <c r="BT207" s="254"/>
      <c r="BU207" s="254"/>
      <c r="BV207" s="254"/>
      <c r="BW207" s="254"/>
      <c r="BX207" s="254"/>
      <c r="BY207" s="254"/>
      <c r="BZ207" s="254"/>
      <c r="CA207" s="254"/>
      <c r="CB207" s="254"/>
      <c r="CC207" s="254"/>
      <c r="CD207" s="254"/>
      <c r="CE207" s="254"/>
      <c r="CF207" s="254"/>
      <c r="CG207" s="254"/>
      <c r="CH207" s="254"/>
      <c r="CI207" s="254"/>
      <c r="CJ207" s="254"/>
      <c r="CK207" s="254"/>
      <c r="CL207" s="254"/>
      <c r="CM207" s="254"/>
      <c r="CN207" s="254"/>
      <c r="CO207" s="254"/>
      <c r="CP207" s="254"/>
      <c r="CQ207" s="254"/>
      <c r="CR207" s="254"/>
      <c r="CS207" s="254"/>
      <c r="CT207" s="254"/>
      <c r="CU207" s="254"/>
      <c r="CV207" s="254"/>
      <c r="CW207" s="254"/>
      <c r="CX207" s="254"/>
      <c r="CY207" s="254"/>
      <c r="CZ207" s="254"/>
      <c r="DA207" s="254"/>
      <c r="DB207" s="254"/>
      <c r="DH207" s="7"/>
      <c r="DI207" s="7"/>
      <c r="DJ207" s="7"/>
      <c r="DK207" s="7"/>
      <c r="DL207" s="7"/>
      <c r="DM207" s="7"/>
      <c r="DN207" s="7"/>
      <c r="DO207" s="7"/>
      <c r="DP207" s="7"/>
      <c r="DQ207" s="7"/>
      <c r="DR207" s="7"/>
      <c r="DS207" s="7"/>
      <c r="DT207" s="7"/>
      <c r="DU207" s="7"/>
    </row>
    <row r="208" spans="1:125" x14ac:dyDescent="0.25">
      <c r="A208" s="269" t="s">
        <v>216</v>
      </c>
      <c r="B208" s="249">
        <v>10876981</v>
      </c>
      <c r="C208" s="250">
        <v>30.902031480811907</v>
      </c>
      <c r="D208" s="142">
        <v>79162.018655307766</v>
      </c>
      <c r="E208" s="251"/>
      <c r="F208" s="252"/>
      <c r="G208" s="253">
        <v>28.037683780365001</v>
      </c>
      <c r="H208" s="253">
        <v>30.444496813493998</v>
      </c>
      <c r="I208" s="253">
        <v>29.515713932257</v>
      </c>
      <c r="J208" s="253">
        <v>29.081130884888999</v>
      </c>
      <c r="K208" s="253">
        <v>28.136407334825002</v>
      </c>
      <c r="L208" s="253">
        <v>26.740839877117999</v>
      </c>
      <c r="M208" s="253">
        <v>24.264877096296999</v>
      </c>
      <c r="N208" s="253">
        <v>22.690685462796999</v>
      </c>
      <c r="O208" s="254">
        <v>23.824371165563001</v>
      </c>
      <c r="P208" s="254">
        <v>21.566457272739001</v>
      </c>
      <c r="Q208" s="254">
        <v>20.790662912662999</v>
      </c>
      <c r="R208" s="254">
        <v>20.439047927497999</v>
      </c>
      <c r="S208" s="255">
        <v>20.786622336758001</v>
      </c>
      <c r="T208" s="255">
        <v>21.657531359964</v>
      </c>
      <c r="U208" s="256">
        <v>21.840659263079999</v>
      </c>
      <c r="V208" s="256">
        <v>22.596143371284999</v>
      </c>
      <c r="W208" s="254">
        <v>22.916880124014</v>
      </c>
      <c r="X208" s="254">
        <v>21.746749684706</v>
      </c>
      <c r="Y208" s="254">
        <v>19.628265026668998</v>
      </c>
      <c r="Z208" s="254">
        <v>20.434575704168001</v>
      </c>
      <c r="AA208" s="257">
        <v>19.939961877841998</v>
      </c>
      <c r="AB208" s="258">
        <v>20.068530927367</v>
      </c>
      <c r="AC208" s="258">
        <v>19.400060578371999</v>
      </c>
      <c r="AD208" s="259">
        <v>18.915916722068001</v>
      </c>
      <c r="AE208" s="260">
        <v>19.45097178752</v>
      </c>
      <c r="AF208" s="254"/>
      <c r="AG208" s="254"/>
      <c r="AH208" s="254"/>
      <c r="AI208" s="254"/>
      <c r="AJ208" s="254"/>
      <c r="AK208" s="254"/>
      <c r="AL208" s="254"/>
      <c r="AM208" s="254"/>
      <c r="AN208" s="254"/>
      <c r="AO208" s="254"/>
      <c r="AP208" s="254"/>
      <c r="AQ208" s="254"/>
      <c r="AR208" s="254"/>
      <c r="AS208" s="254"/>
      <c r="AT208" s="254"/>
      <c r="AU208" s="254"/>
      <c r="AV208" s="254"/>
      <c r="AW208" s="254"/>
      <c r="AX208" s="254"/>
      <c r="AY208" s="254"/>
      <c r="AZ208" s="254"/>
      <c r="BA208" s="254"/>
      <c r="BB208" s="254"/>
      <c r="BC208" s="254"/>
      <c r="BD208" s="254"/>
      <c r="BE208" s="254"/>
      <c r="BF208" s="254"/>
      <c r="BG208" s="254"/>
      <c r="BH208" s="254"/>
      <c r="BI208" s="254"/>
      <c r="BJ208" s="254"/>
      <c r="BK208" s="254"/>
      <c r="BL208" s="254"/>
      <c r="BM208" s="254"/>
      <c r="BN208" s="254"/>
      <c r="BO208" s="254"/>
      <c r="BP208" s="254"/>
      <c r="BQ208" s="254"/>
      <c r="BR208" s="254"/>
      <c r="BS208" s="254"/>
      <c r="BT208" s="254"/>
      <c r="BU208" s="254"/>
      <c r="BV208" s="254"/>
      <c r="BW208" s="254"/>
      <c r="BX208" s="254"/>
      <c r="BY208" s="254"/>
      <c r="BZ208" s="254"/>
      <c r="CA208" s="254"/>
      <c r="CB208" s="254"/>
      <c r="CC208" s="254"/>
      <c r="CD208" s="254"/>
      <c r="CE208" s="254"/>
      <c r="CF208" s="254"/>
      <c r="CG208" s="254"/>
      <c r="CH208" s="254"/>
      <c r="CI208" s="254"/>
      <c r="CJ208" s="254"/>
      <c r="CK208" s="254"/>
      <c r="CL208" s="254"/>
      <c r="CM208" s="254"/>
      <c r="CN208" s="254"/>
      <c r="CO208" s="254"/>
      <c r="CP208" s="254"/>
      <c r="CQ208" s="254"/>
      <c r="CR208" s="254"/>
      <c r="CS208" s="254"/>
      <c r="CT208" s="254"/>
      <c r="CU208" s="254"/>
      <c r="CV208" s="254"/>
      <c r="CW208" s="254"/>
      <c r="CX208" s="254"/>
      <c r="CY208" s="254"/>
      <c r="CZ208" s="254"/>
      <c r="DA208" s="254"/>
      <c r="DB208" s="254"/>
      <c r="DH208" s="7"/>
      <c r="DI208" s="7"/>
      <c r="DJ208" s="7"/>
      <c r="DK208" s="7"/>
      <c r="DL208" s="7"/>
      <c r="DM208" s="7"/>
      <c r="DN208" s="7"/>
      <c r="DO208" s="7"/>
      <c r="DP208" s="7"/>
      <c r="DQ208" s="7"/>
      <c r="DR208" s="7"/>
      <c r="DS208" s="7"/>
      <c r="DT208" s="7"/>
      <c r="DU208" s="7"/>
    </row>
    <row r="209" spans="1:125" x14ac:dyDescent="0.25">
      <c r="A209" s="269" t="s">
        <v>194</v>
      </c>
      <c r="B209" s="249">
        <v>69226000</v>
      </c>
      <c r="C209" s="250">
        <v>9.7121432419162712</v>
      </c>
      <c r="D209" s="251">
        <v>46229.604657981981</v>
      </c>
      <c r="E209" s="251">
        <v>7734.76</v>
      </c>
      <c r="F209" s="252"/>
      <c r="G209" s="253">
        <v>9.3630354684691</v>
      </c>
      <c r="H209" s="253">
        <v>9.5202309470298996</v>
      </c>
      <c r="I209" s="253">
        <v>9.2193779891979002</v>
      </c>
      <c r="J209" s="253">
        <v>9.4114673291608995</v>
      </c>
      <c r="K209" s="253">
        <v>9.3709962188637999</v>
      </c>
      <c r="L209" s="253">
        <v>9.2810300381598001</v>
      </c>
      <c r="M209" s="253">
        <v>9.2089595958498993</v>
      </c>
      <c r="N209" s="253">
        <v>8.9623103554005006</v>
      </c>
      <c r="O209" s="254">
        <v>8.6008960069941995</v>
      </c>
      <c r="P209" s="254">
        <v>7.7080639095106003</v>
      </c>
      <c r="Q209" s="254">
        <v>7.9098675701797001</v>
      </c>
      <c r="R209" s="254">
        <v>7.1962536557672001</v>
      </c>
      <c r="S209" s="255">
        <v>7.4924130264975002</v>
      </c>
      <c r="T209" s="255">
        <v>7.2743143679214004</v>
      </c>
      <c r="U209" s="256">
        <v>6.6238972134959004</v>
      </c>
      <c r="V209" s="256">
        <v>6.359375968838</v>
      </c>
      <c r="W209" s="254">
        <v>5.9563724784807999</v>
      </c>
      <c r="X209" s="254">
        <v>5.7525327978223002</v>
      </c>
      <c r="Y209" s="254">
        <v>5.6160794863422998</v>
      </c>
      <c r="Z209" s="254">
        <v>5.3616839395677998</v>
      </c>
      <c r="AA209" s="257">
        <v>4.7479049188475999</v>
      </c>
      <c r="AB209" s="258">
        <v>4.9914303511774998</v>
      </c>
      <c r="AC209" s="258">
        <v>4.7753332689018997</v>
      </c>
      <c r="AD209" s="259">
        <v>4.4556189061267997</v>
      </c>
      <c r="AE209" s="260">
        <v>4.2536818482910004</v>
      </c>
      <c r="AF209" s="254"/>
      <c r="AG209" s="254"/>
      <c r="AH209" s="254"/>
      <c r="AI209" s="254"/>
      <c r="AJ209" s="254"/>
      <c r="AK209" s="254"/>
      <c r="AL209" s="254"/>
      <c r="AM209" s="254"/>
      <c r="AN209" s="254"/>
      <c r="AO209" s="254"/>
      <c r="AP209" s="254"/>
      <c r="AQ209" s="254"/>
      <c r="AR209" s="254"/>
      <c r="AS209" s="254"/>
      <c r="AT209" s="254"/>
      <c r="AU209" s="254"/>
      <c r="AV209" s="254"/>
      <c r="AW209" s="254"/>
      <c r="AX209" s="254"/>
      <c r="AY209" s="254"/>
      <c r="AZ209" s="254"/>
      <c r="BA209" s="254"/>
      <c r="BB209" s="254"/>
      <c r="BC209" s="254"/>
      <c r="BD209" s="254"/>
      <c r="BE209" s="254"/>
      <c r="BF209" s="254"/>
      <c r="BG209" s="254"/>
      <c r="BH209" s="254"/>
      <c r="BI209" s="254"/>
      <c r="BJ209" s="254"/>
      <c r="BK209" s="254"/>
      <c r="BL209" s="254"/>
      <c r="BM209" s="254"/>
      <c r="BN209" s="254"/>
      <c r="BO209" s="254"/>
      <c r="BP209" s="254"/>
      <c r="BQ209" s="254"/>
      <c r="BR209" s="254"/>
      <c r="BS209" s="254"/>
      <c r="BT209" s="254"/>
      <c r="BU209" s="254"/>
      <c r="BV209" s="254"/>
      <c r="BW209" s="254"/>
      <c r="BX209" s="254"/>
      <c r="BY209" s="254"/>
      <c r="BZ209" s="254"/>
      <c r="CA209" s="254"/>
      <c r="CB209" s="254"/>
      <c r="CC209" s="254"/>
      <c r="CD209" s="254"/>
      <c r="CE209" s="254"/>
      <c r="CF209" s="254"/>
      <c r="CG209" s="254"/>
      <c r="CH209" s="254"/>
      <c r="CI209" s="254"/>
      <c r="CJ209" s="254"/>
      <c r="CK209" s="254"/>
      <c r="CL209" s="254"/>
      <c r="CM209" s="254"/>
      <c r="CN209" s="254"/>
      <c r="CO209" s="254"/>
      <c r="CP209" s="254"/>
      <c r="CQ209" s="254"/>
      <c r="CR209" s="254"/>
      <c r="CS209" s="254"/>
      <c r="CT209" s="254"/>
      <c r="CU209" s="254"/>
      <c r="CV209" s="254"/>
      <c r="CW209" s="254"/>
      <c r="CX209" s="254"/>
      <c r="CY209" s="254"/>
      <c r="CZ209" s="254"/>
      <c r="DA209" s="254"/>
      <c r="DB209" s="254"/>
      <c r="DH209" s="7"/>
      <c r="DI209" s="7"/>
      <c r="DJ209" s="7"/>
      <c r="DK209" s="7"/>
      <c r="DL209" s="7"/>
      <c r="DM209" s="7"/>
      <c r="DN209" s="7"/>
      <c r="DO209" s="7"/>
      <c r="DP209" s="7"/>
      <c r="DQ209" s="7"/>
      <c r="DR209" s="7"/>
      <c r="DS209" s="7"/>
      <c r="DT209" s="7"/>
      <c r="DU209" s="7"/>
    </row>
    <row r="210" spans="1:125" x14ac:dyDescent="0.25">
      <c r="A210" s="269" t="s">
        <v>212</v>
      </c>
      <c r="B210" s="249">
        <v>340110988</v>
      </c>
      <c r="C210" s="250">
        <v>20.068783147023197</v>
      </c>
      <c r="D210" s="251">
        <v>62886.459814325106</v>
      </c>
      <c r="E210" s="251">
        <v>6362.37</v>
      </c>
      <c r="F210" s="252"/>
      <c r="G210" s="253">
        <v>21.025244152833</v>
      </c>
      <c r="H210" s="253">
        <v>20.633976174815</v>
      </c>
      <c r="I210" s="253">
        <v>19.918564407253001</v>
      </c>
      <c r="J210" s="253">
        <v>19.973669185622999</v>
      </c>
      <c r="K210" s="253">
        <v>20.099840040757002</v>
      </c>
      <c r="L210" s="253">
        <v>19.951091602729999</v>
      </c>
      <c r="M210" s="253">
        <v>19.440842483474</v>
      </c>
      <c r="N210" s="253">
        <v>19.536923008388001</v>
      </c>
      <c r="O210" s="254">
        <v>18.753302594036999</v>
      </c>
      <c r="P210" s="254">
        <v>17.228123662779002</v>
      </c>
      <c r="Q210" s="254">
        <v>17.889714390144</v>
      </c>
      <c r="R210" s="254">
        <v>17.063532711554998</v>
      </c>
      <c r="S210" s="255">
        <v>16.237289246534001</v>
      </c>
      <c r="T210" s="255">
        <v>16.558149607009</v>
      </c>
      <c r="U210" s="256">
        <v>16.504433118982998</v>
      </c>
      <c r="V210" s="256">
        <v>16.044134950052999</v>
      </c>
      <c r="W210" s="254">
        <v>15.609137598307999</v>
      </c>
      <c r="X210" s="254">
        <v>15.28531458933</v>
      </c>
      <c r="Y210" s="254">
        <v>15.663694014358001</v>
      </c>
      <c r="Z210" s="254">
        <v>15.095764695241</v>
      </c>
      <c r="AA210" s="257">
        <v>13.477524069028</v>
      </c>
      <c r="AB210" s="258">
        <v>14.243920379644999</v>
      </c>
      <c r="AC210" s="258">
        <v>14.326242842693</v>
      </c>
      <c r="AD210" s="259">
        <v>13.642363678903999</v>
      </c>
      <c r="AE210" s="260">
        <v>13.588245283365</v>
      </c>
      <c r="AF210" s="254"/>
      <c r="AG210" s="254"/>
      <c r="AH210" s="254"/>
      <c r="AI210" s="254"/>
      <c r="AJ210" s="254"/>
      <c r="AK210" s="254"/>
      <c r="AL210" s="254"/>
      <c r="AM210" s="254"/>
      <c r="AN210" s="254"/>
      <c r="AO210" s="254"/>
      <c r="AP210" s="254"/>
      <c r="AQ210" s="254"/>
      <c r="AR210" s="254"/>
      <c r="AS210" s="254"/>
      <c r="AT210" s="254"/>
      <c r="AU210" s="254"/>
      <c r="AV210" s="254"/>
      <c r="AW210" s="254"/>
      <c r="AX210" s="254"/>
      <c r="AY210" s="254"/>
      <c r="AZ210" s="254"/>
      <c r="BA210" s="254"/>
      <c r="BB210" s="254"/>
      <c r="BC210" s="254"/>
      <c r="BD210" s="254"/>
      <c r="BE210" s="254"/>
      <c r="BF210" s="254"/>
      <c r="BG210" s="254"/>
      <c r="BH210" s="254"/>
      <c r="BI210" s="254"/>
      <c r="BJ210" s="254"/>
      <c r="BK210" s="254"/>
      <c r="BL210" s="254"/>
      <c r="BM210" s="254"/>
      <c r="BN210" s="254"/>
      <c r="BO210" s="254"/>
      <c r="BP210" s="254"/>
      <c r="BQ210" s="254"/>
      <c r="BR210" s="254"/>
      <c r="BS210" s="254"/>
      <c r="BT210" s="254"/>
      <c r="BU210" s="254"/>
      <c r="BV210" s="254"/>
      <c r="BW210" s="254"/>
      <c r="BX210" s="254"/>
      <c r="BY210" s="254"/>
      <c r="BZ210" s="254"/>
      <c r="CA210" s="254"/>
      <c r="CB210" s="254"/>
      <c r="CC210" s="254"/>
      <c r="CD210" s="254"/>
      <c r="CE210" s="254"/>
      <c r="CF210" s="254"/>
      <c r="CG210" s="254"/>
      <c r="CH210" s="254"/>
      <c r="CI210" s="254"/>
      <c r="CJ210" s="254"/>
      <c r="CK210" s="254"/>
      <c r="CL210" s="254"/>
      <c r="CM210" s="254"/>
      <c r="CN210" s="254"/>
      <c r="CO210" s="254"/>
      <c r="CP210" s="254"/>
      <c r="CQ210" s="254"/>
      <c r="CR210" s="254"/>
      <c r="CS210" s="254"/>
      <c r="CT210" s="254"/>
      <c r="CU210" s="254"/>
      <c r="CV210" s="254"/>
      <c r="CW210" s="254"/>
      <c r="CX210" s="254"/>
      <c r="CY210" s="254"/>
      <c r="CZ210" s="254"/>
      <c r="DA210" s="254"/>
      <c r="DB210" s="254"/>
      <c r="DH210" s="7"/>
      <c r="DI210" s="7"/>
      <c r="DJ210" s="7"/>
      <c r="DK210" s="7"/>
      <c r="DL210" s="7"/>
      <c r="DM210" s="7"/>
      <c r="DN210" s="7"/>
      <c r="DO210" s="7"/>
      <c r="DP210" s="7"/>
      <c r="DQ210" s="7"/>
      <c r="DR210" s="7"/>
      <c r="DS210" s="7"/>
      <c r="DT210" s="7"/>
      <c r="DU210" s="7"/>
    </row>
    <row r="211" spans="1:125" x14ac:dyDescent="0.25">
      <c r="A211" s="269" t="s">
        <v>121</v>
      </c>
      <c r="B211" s="249">
        <v>3386588</v>
      </c>
      <c r="C211" s="250">
        <v>1.5870070095277902</v>
      </c>
      <c r="D211" s="251">
        <v>24476.96122541287</v>
      </c>
      <c r="E211" s="251"/>
      <c r="F211" s="252"/>
      <c r="G211" s="253">
        <v>1.6772771630918</v>
      </c>
      <c r="H211" s="253">
        <v>1.5080741505705999</v>
      </c>
      <c r="I211" s="253">
        <v>1.384830111958</v>
      </c>
      <c r="J211" s="253">
        <v>1.3817556614646</v>
      </c>
      <c r="K211" s="253">
        <v>1.7313046062499</v>
      </c>
      <c r="L211" s="253">
        <v>1.6742049336778</v>
      </c>
      <c r="M211" s="253">
        <v>1.9478824664889001</v>
      </c>
      <c r="N211" s="253">
        <v>1.8317504661248001</v>
      </c>
      <c r="O211" s="254">
        <v>2.3625347832203998</v>
      </c>
      <c r="P211" s="254">
        <v>2.3292312380862001</v>
      </c>
      <c r="Q211" s="254">
        <v>1.9137849548768999</v>
      </c>
      <c r="R211" s="254">
        <v>2.3001145730877002</v>
      </c>
      <c r="S211" s="255">
        <v>2.6146702443947998</v>
      </c>
      <c r="T211" s="255">
        <v>2.2473191291804002</v>
      </c>
      <c r="U211" s="256">
        <v>1.9690777332606</v>
      </c>
      <c r="V211" s="256">
        <v>2.0093123067934</v>
      </c>
      <c r="W211" s="254">
        <v>1.9829309558849</v>
      </c>
      <c r="X211" s="254">
        <v>1.8535653259746001</v>
      </c>
      <c r="Y211" s="254">
        <v>1.9803638377710999</v>
      </c>
      <c r="Z211" s="254">
        <v>2.0550784270081999</v>
      </c>
      <c r="AA211" s="257">
        <v>1.9784668712416</v>
      </c>
      <c r="AB211" s="258">
        <v>2.4391936935528</v>
      </c>
      <c r="AC211" s="258">
        <v>2.3004429280375001</v>
      </c>
      <c r="AD211" s="259">
        <v>2.3216435111529998</v>
      </c>
      <c r="AE211" s="260">
        <v>2.4570035540665001</v>
      </c>
      <c r="AF211" s="254"/>
      <c r="AG211" s="254"/>
      <c r="AH211" s="254"/>
      <c r="AI211" s="254"/>
      <c r="AJ211" s="254"/>
      <c r="AK211" s="254"/>
      <c r="AL211" s="254"/>
      <c r="AM211" s="254"/>
      <c r="AN211" s="254"/>
      <c r="AO211" s="254"/>
      <c r="AP211" s="254"/>
      <c r="AQ211" s="254"/>
      <c r="AR211" s="254"/>
      <c r="AS211" s="254"/>
      <c r="AT211" s="254"/>
      <c r="AU211" s="254"/>
      <c r="AV211" s="254"/>
      <c r="AW211" s="254"/>
      <c r="AX211" s="254"/>
      <c r="AY211" s="254"/>
      <c r="AZ211" s="254"/>
      <c r="BA211" s="254"/>
      <c r="BB211" s="254"/>
      <c r="BC211" s="254"/>
      <c r="BD211" s="254"/>
      <c r="BE211" s="254"/>
      <c r="BF211" s="254"/>
      <c r="BG211" s="254"/>
      <c r="BH211" s="254"/>
      <c r="BI211" s="254"/>
      <c r="BJ211" s="254"/>
      <c r="BK211" s="254"/>
      <c r="BL211" s="254"/>
      <c r="BM211" s="254"/>
      <c r="BN211" s="254"/>
      <c r="BO211" s="254"/>
      <c r="BP211" s="254"/>
      <c r="BQ211" s="254"/>
      <c r="BR211" s="254"/>
      <c r="BS211" s="254"/>
      <c r="BT211" s="254"/>
      <c r="BU211" s="254"/>
      <c r="BV211" s="254"/>
      <c r="BW211" s="254"/>
      <c r="BX211" s="254"/>
      <c r="BY211" s="254"/>
      <c r="BZ211" s="254"/>
      <c r="CA211" s="254"/>
      <c r="CB211" s="254"/>
      <c r="CC211" s="254"/>
      <c r="CD211" s="254"/>
      <c r="CE211" s="254"/>
      <c r="CF211" s="254"/>
      <c r="CG211" s="254"/>
      <c r="CH211" s="254"/>
      <c r="CI211" s="254"/>
      <c r="CJ211" s="254"/>
      <c r="CK211" s="254"/>
      <c r="CL211" s="254"/>
      <c r="CM211" s="254"/>
      <c r="CN211" s="254"/>
      <c r="CO211" s="254"/>
      <c r="CP211" s="254"/>
      <c r="CQ211" s="254"/>
      <c r="CR211" s="254"/>
      <c r="CS211" s="254"/>
      <c r="CT211" s="254"/>
      <c r="CU211" s="254"/>
      <c r="CV211" s="254"/>
      <c r="CW211" s="254"/>
      <c r="CX211" s="254"/>
      <c r="CY211" s="254"/>
      <c r="CZ211" s="254"/>
      <c r="DA211" s="254"/>
      <c r="DB211" s="254"/>
      <c r="DH211" s="7"/>
      <c r="DI211" s="7"/>
      <c r="DJ211" s="7"/>
      <c r="DK211" s="7"/>
      <c r="DL211" s="7"/>
      <c r="DM211" s="7"/>
      <c r="DN211" s="7"/>
      <c r="DO211" s="7"/>
      <c r="DP211" s="7"/>
      <c r="DQ211" s="7"/>
      <c r="DR211" s="7"/>
      <c r="DS211" s="7"/>
      <c r="DT211" s="7"/>
      <c r="DU211" s="7"/>
    </row>
    <row r="212" spans="1:125" x14ac:dyDescent="0.25">
      <c r="A212" s="269" t="s">
        <v>160</v>
      </c>
      <c r="B212" s="249">
        <v>36361859</v>
      </c>
      <c r="C212" s="250">
        <v>5.2422242790862992</v>
      </c>
      <c r="D212" s="251">
        <v>7733.9240708381321</v>
      </c>
      <c r="E212" s="251"/>
      <c r="F212" s="252"/>
      <c r="G212" s="253">
        <v>5.2928746578379</v>
      </c>
      <c r="H212" s="253">
        <v>5.2656351098528003</v>
      </c>
      <c r="I212" s="253">
        <v>5.3653429701231001</v>
      </c>
      <c r="J212" s="253">
        <v>4.9929007755911998</v>
      </c>
      <c r="K212" s="253">
        <v>5.0513835965920002</v>
      </c>
      <c r="L212" s="253">
        <v>4.7347729314590001</v>
      </c>
      <c r="M212" s="253">
        <v>4.9989171686095002</v>
      </c>
      <c r="N212" s="253">
        <v>4.8143381356962998</v>
      </c>
      <c r="O212" s="254">
        <v>4.9534897223126997</v>
      </c>
      <c r="P212" s="254">
        <v>4.4223294491688998</v>
      </c>
      <c r="Q212" s="254">
        <v>4.7472559662327001</v>
      </c>
      <c r="R212" s="254">
        <v>4.7707881291628</v>
      </c>
      <c r="S212" s="255">
        <v>4.1700265216868004</v>
      </c>
      <c r="T212" s="255">
        <v>4.0445770700338004</v>
      </c>
      <c r="U212" s="256">
        <v>3.7101947389753001</v>
      </c>
      <c r="V212" s="256">
        <v>3.4720515306338</v>
      </c>
      <c r="W212" s="254">
        <v>3.6254179521936001</v>
      </c>
      <c r="X212" s="254">
        <v>3.7061612198248999</v>
      </c>
      <c r="Y212" s="254">
        <v>3.4850890568400001</v>
      </c>
      <c r="Z212" s="254">
        <v>3.5088797621744998</v>
      </c>
      <c r="AA212" s="257">
        <v>3.7292630422349</v>
      </c>
      <c r="AB212" s="258">
        <v>3.9930059605773001</v>
      </c>
      <c r="AC212" s="258">
        <v>3.7861834384905002</v>
      </c>
      <c r="AD212" s="259">
        <v>3.8524059803355999</v>
      </c>
      <c r="AE212" s="260">
        <v>4.2690926047042996</v>
      </c>
      <c r="AF212" s="254"/>
      <c r="AG212" s="254"/>
      <c r="AH212" s="254"/>
      <c r="AI212" s="254"/>
      <c r="AJ212" s="254"/>
      <c r="AK212" s="254"/>
      <c r="AL212" s="254"/>
      <c r="AM212" s="254"/>
      <c r="AN212" s="254"/>
      <c r="AO212" s="254"/>
      <c r="AP212" s="254"/>
      <c r="AQ212" s="254"/>
      <c r="AR212" s="254"/>
      <c r="AS212" s="254"/>
      <c r="AT212" s="254"/>
      <c r="AU212" s="254"/>
      <c r="AV212" s="254"/>
      <c r="AW212" s="254"/>
      <c r="AX212" s="254"/>
      <c r="AY212" s="254"/>
      <c r="AZ212" s="254"/>
      <c r="BA212" s="254"/>
      <c r="BB212" s="254"/>
      <c r="BC212" s="254"/>
      <c r="BD212" s="254"/>
      <c r="BE212" s="254"/>
      <c r="BF212" s="254"/>
      <c r="BG212" s="254"/>
      <c r="BH212" s="254"/>
      <c r="BI212" s="254"/>
      <c r="BJ212" s="254"/>
      <c r="BK212" s="254"/>
      <c r="BL212" s="254"/>
      <c r="BM212" s="254"/>
      <c r="BN212" s="254"/>
      <c r="BO212" s="254"/>
      <c r="BP212" s="254"/>
      <c r="BQ212" s="254"/>
      <c r="BR212" s="254"/>
      <c r="BS212" s="254"/>
      <c r="BT212" s="254"/>
      <c r="BU212" s="254"/>
      <c r="BV212" s="254"/>
      <c r="BW212" s="254"/>
      <c r="BX212" s="254"/>
      <c r="BY212" s="254"/>
      <c r="BZ212" s="254"/>
      <c r="CA212" s="254"/>
      <c r="CB212" s="254"/>
      <c r="CC212" s="254"/>
      <c r="CD212" s="254"/>
      <c r="CE212" s="254"/>
      <c r="CF212" s="254"/>
      <c r="CG212" s="254"/>
      <c r="CH212" s="254"/>
      <c r="CI212" s="254"/>
      <c r="CJ212" s="254"/>
      <c r="CK212" s="254"/>
      <c r="CL212" s="254"/>
      <c r="CM212" s="254"/>
      <c r="CN212" s="254"/>
      <c r="CO212" s="254"/>
      <c r="CP212" s="254"/>
      <c r="CQ212" s="254"/>
      <c r="CR212" s="254"/>
      <c r="CS212" s="254"/>
      <c r="CT212" s="254"/>
      <c r="CU212" s="254"/>
      <c r="CV212" s="254"/>
      <c r="CW212" s="254"/>
      <c r="CX212" s="254"/>
      <c r="CY212" s="254"/>
      <c r="CZ212" s="254"/>
      <c r="DA212" s="254"/>
      <c r="DB212" s="254"/>
      <c r="DH212" s="7"/>
      <c r="DI212" s="7"/>
      <c r="DJ212" s="7"/>
      <c r="DK212" s="7"/>
      <c r="DL212" s="7"/>
      <c r="DM212" s="7"/>
      <c r="DN212" s="7"/>
      <c r="DO212" s="7"/>
      <c r="DP212" s="7"/>
      <c r="DQ212" s="7"/>
      <c r="DR212" s="7"/>
      <c r="DS212" s="7"/>
      <c r="DT212" s="7"/>
      <c r="DU212" s="7"/>
    </row>
    <row r="213" spans="1:125" x14ac:dyDescent="0.25">
      <c r="A213" s="269" t="s">
        <v>161</v>
      </c>
      <c r="B213" s="249">
        <v>28405543</v>
      </c>
      <c r="C213" s="250">
        <v>5.4606381687041905</v>
      </c>
      <c r="D213" s="251">
        <v>21915.874424374357</v>
      </c>
      <c r="E213" s="251"/>
      <c r="F213" s="252"/>
      <c r="G213" s="253">
        <v>5.6249431532922003</v>
      </c>
      <c r="H213" s="253">
        <v>5.7429812630743999</v>
      </c>
      <c r="I213" s="253">
        <v>5.8285341740472001</v>
      </c>
      <c r="J213" s="253">
        <v>5.5279931209038002</v>
      </c>
      <c r="K213" s="253">
        <v>5.6862882845357996</v>
      </c>
      <c r="L213" s="253">
        <v>5.8220056841241004</v>
      </c>
      <c r="M213" s="253">
        <v>5.8365929562646999</v>
      </c>
      <c r="N213" s="253">
        <v>5.6323199134464002</v>
      </c>
      <c r="O213" s="254">
        <v>5.8313274815160003</v>
      </c>
      <c r="P213" s="254">
        <v>5.7804850339548004</v>
      </c>
      <c r="Q213" s="254">
        <v>6.0904976585863997</v>
      </c>
      <c r="R213" s="254">
        <v>5.8704059365356001</v>
      </c>
      <c r="S213" s="255">
        <v>6.4829042610425001</v>
      </c>
      <c r="T213" s="255">
        <v>6.3648228986850004</v>
      </c>
      <c r="U213" s="256">
        <v>6.2437326271362998</v>
      </c>
      <c r="V213" s="256">
        <v>5.6470346014226003</v>
      </c>
      <c r="W213" s="254">
        <v>5.1614550925899998</v>
      </c>
      <c r="X213" s="254">
        <v>4.7522114400471001</v>
      </c>
      <c r="Y213" s="254">
        <v>4.2552842468797003</v>
      </c>
      <c r="Z213" s="254">
        <v>3.6721450272406999</v>
      </c>
      <c r="AA213" s="257">
        <v>2.3111309520640999</v>
      </c>
      <c r="AB213" s="258">
        <v>2.2608849444735002</v>
      </c>
      <c r="AC213" s="258">
        <v>2.7109435448707999</v>
      </c>
      <c r="AD213" s="259">
        <v>2.8093113863050001</v>
      </c>
      <c r="AE213" s="260">
        <v>2.7801896186785999</v>
      </c>
      <c r="AF213" s="254"/>
      <c r="AG213" s="254"/>
      <c r="AH213" s="254"/>
      <c r="AI213" s="254"/>
      <c r="AJ213" s="254"/>
      <c r="AK213" s="254"/>
      <c r="AL213" s="254"/>
      <c r="AM213" s="254"/>
      <c r="AN213" s="254"/>
      <c r="AO213" s="254"/>
      <c r="AP213" s="254"/>
      <c r="AQ213" s="254"/>
      <c r="AR213" s="254"/>
      <c r="AS213" s="254"/>
      <c r="AT213" s="254"/>
      <c r="AU213" s="254"/>
      <c r="AV213" s="254"/>
      <c r="AW213" s="254"/>
      <c r="AX213" s="254"/>
      <c r="AY213" s="254"/>
      <c r="AZ213" s="254"/>
      <c r="BA213" s="254"/>
      <c r="BB213" s="254"/>
      <c r="BC213" s="254"/>
      <c r="BD213" s="254"/>
      <c r="BE213" s="254"/>
      <c r="BF213" s="254"/>
      <c r="BG213" s="254"/>
      <c r="BH213" s="254"/>
      <c r="BI213" s="254"/>
      <c r="BJ213" s="254"/>
      <c r="BK213" s="254"/>
      <c r="BL213" s="254"/>
      <c r="BM213" s="254"/>
      <c r="BN213" s="254"/>
      <c r="BO213" s="254"/>
      <c r="BP213" s="254"/>
      <c r="BQ213" s="254"/>
      <c r="BR213" s="254"/>
      <c r="BS213" s="254"/>
      <c r="BT213" s="254"/>
      <c r="BU213" s="254"/>
      <c r="BV213" s="254"/>
      <c r="BW213" s="254"/>
      <c r="BX213" s="254"/>
      <c r="BY213" s="254"/>
      <c r="BZ213" s="254"/>
      <c r="CA213" s="254"/>
      <c r="CB213" s="254"/>
      <c r="CC213" s="254"/>
      <c r="CD213" s="254"/>
      <c r="CE213" s="254"/>
      <c r="CF213" s="254"/>
      <c r="CG213" s="254"/>
      <c r="CH213" s="254"/>
      <c r="CI213" s="254"/>
      <c r="CJ213" s="254"/>
      <c r="CK213" s="254"/>
      <c r="CL213" s="254"/>
      <c r="CM213" s="254"/>
      <c r="CN213" s="254"/>
      <c r="CO213" s="254"/>
      <c r="CP213" s="254"/>
      <c r="CQ213" s="254"/>
      <c r="CR213" s="254"/>
      <c r="CS213" s="254"/>
      <c r="CT213" s="254"/>
      <c r="CU213" s="254"/>
      <c r="CV213" s="254"/>
      <c r="CW213" s="254"/>
      <c r="CX213" s="254"/>
      <c r="CY213" s="254"/>
      <c r="CZ213" s="254"/>
      <c r="DA213" s="254"/>
      <c r="DB213" s="254"/>
      <c r="DH213" s="7"/>
      <c r="DI213" s="7"/>
      <c r="DJ213" s="7"/>
      <c r="DK213" s="7"/>
      <c r="DL213" s="7"/>
      <c r="DM213" s="7"/>
      <c r="DN213" s="7"/>
      <c r="DO213" s="7"/>
      <c r="DP213" s="7"/>
      <c r="DQ213" s="7"/>
      <c r="DR213" s="7"/>
      <c r="DS213" s="7"/>
      <c r="DT213" s="7"/>
      <c r="DU213" s="7"/>
    </row>
    <row r="214" spans="1:125" x14ac:dyDescent="0.25">
      <c r="A214" s="269" t="s">
        <v>90</v>
      </c>
      <c r="B214" s="249">
        <v>100987686</v>
      </c>
      <c r="C214" s="250">
        <v>0.44786122199304002</v>
      </c>
      <c r="D214" s="251">
        <v>9790.4466935171076</v>
      </c>
      <c r="E214" s="267">
        <v>1</v>
      </c>
      <c r="F214" s="252"/>
      <c r="G214" s="253">
        <v>0.70418126676401005</v>
      </c>
      <c r="H214" s="253">
        <v>0.76524230379369995</v>
      </c>
      <c r="I214" s="253">
        <v>0.89171423840111996</v>
      </c>
      <c r="J214" s="253">
        <v>0.93835026541457001</v>
      </c>
      <c r="K214" s="253">
        <v>1.1005613336686</v>
      </c>
      <c r="L214" s="253">
        <v>1.1926333628574</v>
      </c>
      <c r="M214" s="253">
        <v>1.2122976961086001</v>
      </c>
      <c r="N214" s="253">
        <v>1.3309409432877</v>
      </c>
      <c r="O214" s="254">
        <v>1.4507535120256001</v>
      </c>
      <c r="P214" s="254">
        <v>1.6082180865529001</v>
      </c>
      <c r="Q214" s="254">
        <v>1.7721205713449999</v>
      </c>
      <c r="R214" s="254">
        <v>1.7528217341832</v>
      </c>
      <c r="S214" s="255">
        <v>1.7271538668066999</v>
      </c>
      <c r="T214" s="255">
        <v>1.7832125905359999</v>
      </c>
      <c r="U214" s="256">
        <v>1.9335716704137</v>
      </c>
      <c r="V214" s="256">
        <v>2.1461458958658999</v>
      </c>
      <c r="W214" s="254">
        <v>2.3665774149371002</v>
      </c>
      <c r="X214" s="254">
        <v>2.3995388146968</v>
      </c>
      <c r="Y214" s="254">
        <v>2.9235566132724999</v>
      </c>
      <c r="Z214" s="254">
        <v>3.4540907747317</v>
      </c>
      <c r="AA214" s="257">
        <v>3.5413887205818999</v>
      </c>
      <c r="AB214" s="258">
        <v>3.3859463623532999</v>
      </c>
      <c r="AC214" s="258">
        <v>3.4333036673852</v>
      </c>
      <c r="AD214" s="259">
        <v>3.8653144063159002</v>
      </c>
      <c r="AE214" s="260">
        <v>4.226079542541</v>
      </c>
      <c r="AF214" s="254"/>
      <c r="AG214" s="254"/>
      <c r="AH214" s="254"/>
      <c r="AI214" s="254"/>
      <c r="AJ214" s="254"/>
      <c r="AK214" s="254"/>
      <c r="AL214" s="254"/>
      <c r="AM214" s="254"/>
      <c r="AN214" s="254"/>
      <c r="AO214" s="254"/>
      <c r="AP214" s="254"/>
      <c r="AQ214" s="254"/>
      <c r="AR214" s="254"/>
      <c r="AS214" s="254"/>
      <c r="AT214" s="254"/>
      <c r="AU214" s="254"/>
      <c r="AV214" s="254"/>
      <c r="AW214" s="254"/>
      <c r="AX214" s="254"/>
      <c r="AY214" s="254"/>
      <c r="AZ214" s="254"/>
      <c r="BA214" s="254"/>
      <c r="BB214" s="254"/>
      <c r="BC214" s="254"/>
      <c r="BD214" s="254"/>
      <c r="BE214" s="254"/>
      <c r="BF214" s="254"/>
      <c r="BG214" s="254"/>
      <c r="BH214" s="254"/>
      <c r="BI214" s="254"/>
      <c r="BJ214" s="254"/>
      <c r="BK214" s="254"/>
      <c r="BL214" s="254"/>
      <c r="BM214" s="254"/>
      <c r="BN214" s="254"/>
      <c r="BO214" s="254"/>
      <c r="BP214" s="254"/>
      <c r="BQ214" s="254"/>
      <c r="BR214" s="254"/>
      <c r="BS214" s="254"/>
      <c r="BT214" s="254"/>
      <c r="BU214" s="254"/>
      <c r="BV214" s="254"/>
      <c r="BW214" s="254"/>
      <c r="BX214" s="254"/>
      <c r="BY214" s="254"/>
      <c r="BZ214" s="254"/>
      <c r="CA214" s="254"/>
      <c r="CB214" s="254"/>
      <c r="CC214" s="254"/>
      <c r="CD214" s="254"/>
      <c r="CE214" s="254"/>
      <c r="CF214" s="254"/>
      <c r="CG214" s="254"/>
      <c r="CH214" s="254"/>
      <c r="CI214" s="254"/>
      <c r="CJ214" s="254"/>
      <c r="CK214" s="254"/>
      <c r="CL214" s="254"/>
      <c r="CM214" s="254"/>
      <c r="CN214" s="254"/>
      <c r="CO214" s="254"/>
      <c r="CP214" s="254"/>
      <c r="CQ214" s="254"/>
      <c r="CR214" s="254"/>
      <c r="CS214" s="254"/>
      <c r="CT214" s="254"/>
      <c r="CU214" s="254"/>
      <c r="CV214" s="254"/>
      <c r="CW214" s="254"/>
      <c r="CX214" s="254"/>
      <c r="CY214" s="254"/>
      <c r="CZ214" s="254"/>
      <c r="DA214" s="254"/>
      <c r="DB214" s="254"/>
      <c r="DH214" s="7"/>
      <c r="DI214" s="7"/>
      <c r="DJ214" s="7"/>
      <c r="DK214" s="7"/>
      <c r="DL214" s="7"/>
      <c r="DM214" s="7"/>
      <c r="DN214" s="7"/>
      <c r="DO214" s="7"/>
      <c r="DP214" s="7"/>
      <c r="DQ214" s="7"/>
      <c r="DR214" s="7"/>
      <c r="DS214" s="7"/>
      <c r="DT214" s="7"/>
      <c r="DU214" s="7"/>
    </row>
    <row r="215" spans="1:125" x14ac:dyDescent="0.25">
      <c r="A215" s="269" t="s">
        <v>98</v>
      </c>
      <c r="B215" s="249">
        <v>40583164</v>
      </c>
      <c r="C215" s="250">
        <v>0.713282966348879</v>
      </c>
      <c r="D215" s="251">
        <v>3910.8957624515274</v>
      </c>
      <c r="E215" s="251"/>
      <c r="F215" s="252"/>
      <c r="G215" s="253">
        <v>0.88086535223194995</v>
      </c>
      <c r="H215" s="253">
        <v>0.91192541037506003</v>
      </c>
      <c r="I215" s="253">
        <v>0.88886551052928997</v>
      </c>
      <c r="J215" s="253">
        <v>1.0037981251250001</v>
      </c>
      <c r="K215" s="253">
        <v>1.0211711404367001</v>
      </c>
      <c r="L215" s="253">
        <v>1.0699748239827001</v>
      </c>
      <c r="M215" s="253">
        <v>1.0843768579415001</v>
      </c>
      <c r="N215" s="253">
        <v>1.1182574419255999</v>
      </c>
      <c r="O215" s="254">
        <v>1.1292890844789001</v>
      </c>
      <c r="P215" s="254">
        <v>1.2028300032125001</v>
      </c>
      <c r="Q215" s="254">
        <v>1.1159782041484001</v>
      </c>
      <c r="R215" s="254">
        <v>0.94840924300981</v>
      </c>
      <c r="S215" s="255">
        <v>0.88329378337526998</v>
      </c>
      <c r="T215" s="255">
        <v>1.1255779848247001</v>
      </c>
      <c r="U215" s="256">
        <v>1.0803732321405</v>
      </c>
      <c r="V215" s="256">
        <v>0.52950737538585002</v>
      </c>
      <c r="W215" s="254">
        <v>0.38534940523395</v>
      </c>
      <c r="X215" s="254">
        <v>0.34781979070416003</v>
      </c>
      <c r="Y215" s="254">
        <v>0.41477329000425001</v>
      </c>
      <c r="Z215" s="254">
        <v>0.41725239398151998</v>
      </c>
      <c r="AA215" s="257">
        <v>0.37418533524713998</v>
      </c>
      <c r="AB215" s="258">
        <v>0.36294785340738001</v>
      </c>
      <c r="AC215" s="258">
        <v>0.34786216506107998</v>
      </c>
      <c r="AD215" s="259">
        <v>0.32958157287064999</v>
      </c>
      <c r="AE215" s="260">
        <v>0.3215808359806</v>
      </c>
      <c r="AF215" s="254"/>
      <c r="AG215" s="254"/>
      <c r="AH215" s="254"/>
      <c r="AI215" s="254"/>
      <c r="AJ215" s="254"/>
      <c r="AK215" s="254"/>
      <c r="AL215" s="254"/>
      <c r="AM215" s="254"/>
      <c r="AN215" s="254"/>
      <c r="AO215" s="254"/>
      <c r="AP215" s="254"/>
      <c r="AQ215" s="254"/>
      <c r="AR215" s="254"/>
      <c r="AS215" s="254"/>
      <c r="AT215" s="254"/>
      <c r="AU215" s="254"/>
      <c r="AV215" s="254"/>
      <c r="AW215" s="254"/>
      <c r="AX215" s="254"/>
      <c r="AY215" s="254"/>
      <c r="AZ215" s="254"/>
      <c r="BA215" s="254"/>
      <c r="BB215" s="254"/>
      <c r="BC215" s="254"/>
      <c r="BD215" s="254"/>
      <c r="BE215" s="254"/>
      <c r="BF215" s="254"/>
      <c r="BG215" s="254"/>
      <c r="BH215" s="254"/>
      <c r="BI215" s="254"/>
      <c r="BJ215" s="254"/>
      <c r="BK215" s="254"/>
      <c r="BL215" s="254"/>
      <c r="BM215" s="254"/>
      <c r="BN215" s="254"/>
      <c r="BO215" s="254"/>
      <c r="BP215" s="254"/>
      <c r="BQ215" s="254"/>
      <c r="BR215" s="254"/>
      <c r="BS215" s="254"/>
      <c r="BT215" s="254"/>
      <c r="BU215" s="254"/>
      <c r="BV215" s="254"/>
      <c r="BW215" s="254"/>
      <c r="BX215" s="254"/>
      <c r="BY215" s="254"/>
      <c r="BZ215" s="254"/>
      <c r="CA215" s="254"/>
      <c r="CB215" s="254"/>
      <c r="CC215" s="254"/>
      <c r="CD215" s="254"/>
      <c r="CE215" s="254"/>
      <c r="CF215" s="254"/>
      <c r="CG215" s="254"/>
      <c r="CH215" s="254"/>
      <c r="CI215" s="254"/>
      <c r="CJ215" s="254"/>
      <c r="CK215" s="254"/>
      <c r="CL215" s="254"/>
      <c r="CM215" s="254"/>
      <c r="CN215" s="254"/>
      <c r="CO215" s="254"/>
      <c r="CP215" s="254"/>
      <c r="CQ215" s="254"/>
      <c r="CR215" s="254"/>
      <c r="CS215" s="254"/>
      <c r="CT215" s="254"/>
      <c r="CU215" s="254"/>
      <c r="CV215" s="254"/>
      <c r="CW215" s="254"/>
      <c r="CX215" s="254"/>
      <c r="CY215" s="254"/>
      <c r="CZ215" s="254"/>
      <c r="DA215" s="254"/>
      <c r="DB215" s="254"/>
      <c r="DH215" s="7"/>
      <c r="DI215" s="7"/>
      <c r="DJ215" s="7"/>
      <c r="DK215" s="7"/>
      <c r="DL215" s="7"/>
      <c r="DM215" s="7"/>
      <c r="DN215" s="7"/>
      <c r="DO215" s="7"/>
      <c r="DP215" s="7"/>
      <c r="DQ215" s="7"/>
      <c r="DR215" s="7"/>
      <c r="DS215" s="7"/>
      <c r="DT215" s="7"/>
      <c r="DU215" s="7"/>
    </row>
    <row r="216" spans="1:125" x14ac:dyDescent="0.25">
      <c r="A216" s="269" t="s">
        <v>85</v>
      </c>
      <c r="B216" s="249">
        <v>21314956</v>
      </c>
      <c r="C216" s="250">
        <v>0.287761476726694</v>
      </c>
      <c r="D216" s="251">
        <v>3267.2322492652565</v>
      </c>
      <c r="E216" s="251"/>
      <c r="F216" s="252"/>
      <c r="G216" s="253">
        <v>0.18537658177051999</v>
      </c>
      <c r="H216" s="253">
        <v>0.18179983070695999</v>
      </c>
      <c r="I216" s="253">
        <v>0.18595403797414001</v>
      </c>
      <c r="J216" s="253">
        <v>0.19604419280093999</v>
      </c>
      <c r="K216" s="253">
        <v>0.19633329177530001</v>
      </c>
      <c r="L216" s="253">
        <v>0.20521932808147</v>
      </c>
      <c r="M216" s="253">
        <v>0.19451696885822001</v>
      </c>
      <c r="N216" s="253">
        <v>0.17198288674963</v>
      </c>
      <c r="O216" s="254">
        <v>0.19932121165732999</v>
      </c>
      <c r="P216" s="254">
        <v>0.21365451269617</v>
      </c>
      <c r="Q216" s="254">
        <v>0.23195533127782</v>
      </c>
      <c r="R216" s="254">
        <v>0.24235579870039001</v>
      </c>
      <c r="S216" s="255">
        <v>0.29383293371496999</v>
      </c>
      <c r="T216" s="255">
        <v>0.31253195661194</v>
      </c>
      <c r="U216" s="256">
        <v>0.35248152334553001</v>
      </c>
      <c r="V216" s="256">
        <v>0.36322749042160002</v>
      </c>
      <c r="W216" s="254">
        <v>0.38132471273115998</v>
      </c>
      <c r="X216" s="254">
        <v>0.47024892890436998</v>
      </c>
      <c r="Y216" s="254">
        <v>0.51693071826064996</v>
      </c>
      <c r="Z216" s="254">
        <v>0.49809684270280002</v>
      </c>
      <c r="AA216" s="257">
        <v>0.51025370299915995</v>
      </c>
      <c r="AB216" s="258">
        <v>0.50325839285125995</v>
      </c>
      <c r="AC216" s="258">
        <v>0.53381823842826004</v>
      </c>
      <c r="AD216" s="259">
        <v>0.55717774480490001</v>
      </c>
      <c r="AE216" s="260">
        <v>0.55155103366715996</v>
      </c>
      <c r="AF216" s="254"/>
      <c r="AG216" s="254"/>
      <c r="AH216" s="254"/>
      <c r="AI216" s="254"/>
      <c r="AJ216" s="254"/>
      <c r="AK216" s="254"/>
      <c r="AL216" s="254"/>
      <c r="AM216" s="254"/>
      <c r="AN216" s="254"/>
      <c r="AO216" s="254"/>
      <c r="AP216" s="254"/>
      <c r="AQ216" s="254"/>
      <c r="AR216" s="254"/>
      <c r="AS216" s="254"/>
      <c r="AT216" s="254"/>
      <c r="AU216" s="254"/>
      <c r="AV216" s="254"/>
      <c r="AW216" s="254"/>
      <c r="AX216" s="254"/>
      <c r="AY216" s="254"/>
      <c r="AZ216" s="254"/>
      <c r="BA216" s="254"/>
      <c r="BB216" s="254"/>
      <c r="BC216" s="254"/>
      <c r="BD216" s="254"/>
      <c r="BE216" s="254"/>
      <c r="BF216" s="254"/>
      <c r="BG216" s="254"/>
      <c r="BH216" s="254"/>
      <c r="BI216" s="254"/>
      <c r="BJ216" s="254"/>
      <c r="BK216" s="254"/>
      <c r="BL216" s="254"/>
      <c r="BM216" s="254"/>
      <c r="BN216" s="254"/>
      <c r="BO216" s="254"/>
      <c r="BP216" s="254"/>
      <c r="BQ216" s="254"/>
      <c r="BR216" s="254"/>
      <c r="BS216" s="254"/>
      <c r="BT216" s="254"/>
      <c r="BU216" s="254"/>
      <c r="BV216" s="254"/>
      <c r="BW216" s="254"/>
      <c r="BX216" s="254"/>
      <c r="BY216" s="254"/>
      <c r="BZ216" s="254"/>
      <c r="CA216" s="254"/>
      <c r="CB216" s="254"/>
      <c r="CC216" s="254"/>
      <c r="CD216" s="254"/>
      <c r="CE216" s="254"/>
      <c r="CF216" s="254"/>
      <c r="CG216" s="254"/>
      <c r="CH216" s="254"/>
      <c r="CI216" s="254"/>
      <c r="CJ216" s="254"/>
      <c r="CK216" s="254"/>
      <c r="CL216" s="254"/>
      <c r="CM216" s="254"/>
      <c r="CN216" s="254"/>
      <c r="CO216" s="254"/>
      <c r="CP216" s="254"/>
      <c r="CQ216" s="254"/>
      <c r="CR216" s="254"/>
      <c r="CS216" s="254"/>
      <c r="CT216" s="254"/>
      <c r="CU216" s="254"/>
      <c r="CV216" s="254"/>
      <c r="CW216" s="254"/>
      <c r="CX216" s="254"/>
      <c r="CY216" s="254"/>
      <c r="CZ216" s="254"/>
      <c r="DA216" s="254"/>
      <c r="DB216" s="254"/>
      <c r="DH216" s="7"/>
      <c r="DI216" s="7"/>
      <c r="DJ216" s="7"/>
      <c r="DK216" s="7"/>
      <c r="DL216" s="7"/>
      <c r="DM216" s="7"/>
      <c r="DN216" s="7"/>
      <c r="DO216" s="7"/>
      <c r="DP216" s="7"/>
      <c r="DQ216" s="7"/>
      <c r="DR216" s="7"/>
      <c r="DS216" s="7"/>
      <c r="DT216" s="7"/>
      <c r="DU216" s="7"/>
    </row>
    <row r="217" spans="1:125" x14ac:dyDescent="0.25">
      <c r="A217" s="269" t="s">
        <v>119</v>
      </c>
      <c r="B217" s="249">
        <v>16634373</v>
      </c>
      <c r="C217" s="250">
        <v>1.5170076001343302</v>
      </c>
      <c r="D217" s="251">
        <v>2976.0952606961337</v>
      </c>
      <c r="E217" s="251"/>
      <c r="F217" s="252"/>
      <c r="G217" s="253">
        <v>1.1991348432549001</v>
      </c>
      <c r="H217" s="253">
        <v>1.1802997272189999</v>
      </c>
      <c r="I217" s="253">
        <v>1.0665274914181999</v>
      </c>
      <c r="J217" s="253">
        <v>0.86500442395886001</v>
      </c>
      <c r="K217" s="253">
        <v>0.81121358948708999</v>
      </c>
      <c r="L217" s="253">
        <v>0.88964140274826997</v>
      </c>
      <c r="M217" s="253">
        <v>0.81722567263807</v>
      </c>
      <c r="N217" s="253">
        <v>0.79278536946804001</v>
      </c>
      <c r="O217" s="254">
        <v>0.61283230031085001</v>
      </c>
      <c r="P217" s="254">
        <v>0.57516365846831996</v>
      </c>
      <c r="Q217" s="254">
        <v>0.71477903214741001</v>
      </c>
      <c r="R217" s="254">
        <v>1.1016785161900999</v>
      </c>
      <c r="S217" s="255">
        <v>0.86628430143922996</v>
      </c>
      <c r="T217" s="255">
        <v>0.84484731783878997</v>
      </c>
      <c r="U217" s="256">
        <v>0.81756886673557005</v>
      </c>
      <c r="V217" s="256">
        <v>0.80443015192091005</v>
      </c>
      <c r="W217" s="254">
        <v>0.69773373023367002</v>
      </c>
      <c r="X217" s="254">
        <v>0.64052639384988996</v>
      </c>
      <c r="Y217" s="254">
        <v>0.72561067390239997</v>
      </c>
      <c r="Z217" s="254">
        <v>0.64579082544654998</v>
      </c>
      <c r="AA217" s="257">
        <v>0.51325574554400999</v>
      </c>
      <c r="AB217" s="258">
        <v>0.60260940180195</v>
      </c>
      <c r="AC217" s="258">
        <v>0.62681670976822002</v>
      </c>
      <c r="AD217" s="259">
        <v>0.66790902246380002</v>
      </c>
      <c r="AE217" s="260">
        <v>0.66989878521549995</v>
      </c>
      <c r="AF217" s="254"/>
      <c r="AG217" s="254"/>
      <c r="AH217" s="254"/>
      <c r="AI217" s="254"/>
      <c r="AJ217" s="254"/>
      <c r="AK217" s="254"/>
      <c r="AL217" s="254"/>
      <c r="AM217" s="254"/>
      <c r="AN217" s="254"/>
      <c r="AO217" s="254"/>
      <c r="AP217" s="254"/>
      <c r="AQ217" s="254"/>
      <c r="AR217" s="254"/>
      <c r="AS217" s="254"/>
      <c r="AT217" s="254"/>
      <c r="AU217" s="254"/>
      <c r="AV217" s="254"/>
      <c r="AW217" s="254"/>
      <c r="AX217" s="254"/>
      <c r="AY217" s="254"/>
      <c r="AZ217" s="254"/>
      <c r="BA217" s="254"/>
      <c r="BB217" s="254"/>
      <c r="BC217" s="254"/>
      <c r="BD217" s="254"/>
      <c r="BE217" s="254"/>
      <c r="BF217" s="254"/>
      <c r="BG217" s="254"/>
      <c r="BH217" s="254"/>
      <c r="BI217" s="254"/>
      <c r="BJ217" s="254"/>
      <c r="BK217" s="254"/>
      <c r="BL217" s="254"/>
      <c r="BM217" s="254"/>
      <c r="BN217" s="254"/>
      <c r="BO217" s="254"/>
      <c r="BP217" s="254"/>
      <c r="BQ217" s="254"/>
      <c r="BR217" s="254"/>
      <c r="BS217" s="254"/>
      <c r="BT217" s="254"/>
      <c r="BU217" s="254"/>
      <c r="BV217" s="254"/>
      <c r="BW217" s="254"/>
      <c r="BX217" s="254"/>
      <c r="BY217" s="254"/>
      <c r="BZ217" s="254"/>
      <c r="CA217" s="254"/>
      <c r="CB217" s="254"/>
      <c r="CC217" s="254"/>
      <c r="CD217" s="254"/>
      <c r="CE217" s="254"/>
      <c r="CF217" s="254"/>
      <c r="CG217" s="254"/>
      <c r="CH217" s="254"/>
      <c r="CI217" s="254"/>
      <c r="CJ217" s="254"/>
      <c r="CK217" s="254"/>
      <c r="CL217" s="254"/>
      <c r="CM217" s="254"/>
      <c r="CN217" s="254"/>
      <c r="CO217" s="254"/>
      <c r="CP217" s="254"/>
      <c r="CQ217" s="254"/>
      <c r="CR217" s="254"/>
      <c r="CS217" s="254"/>
      <c r="CT217" s="254"/>
      <c r="CU217" s="254"/>
      <c r="CV217" s="254"/>
      <c r="CW217" s="254"/>
      <c r="CX217" s="254"/>
      <c r="CY217" s="254"/>
      <c r="CZ217" s="254"/>
      <c r="DA217" s="254"/>
      <c r="DB217" s="254"/>
      <c r="DH217" s="7"/>
      <c r="DI217" s="7"/>
      <c r="DJ217" s="7"/>
      <c r="DK217" s="7"/>
      <c r="DL217" s="7"/>
      <c r="DM217" s="7"/>
      <c r="DN217" s="7"/>
      <c r="DO217" s="7"/>
      <c r="DP217" s="7"/>
      <c r="DQ217" s="7"/>
      <c r="DR217" s="7"/>
      <c r="DS217" s="7"/>
      <c r="DT217" s="7"/>
      <c r="DU217" s="7"/>
    </row>
    <row r="218" spans="1:125" x14ac:dyDescent="0.25">
      <c r="DH218" s="7"/>
      <c r="DI218" s="7"/>
      <c r="DJ218" s="7"/>
      <c r="DK218" s="7"/>
      <c r="DL218" s="7"/>
      <c r="DM218" s="7"/>
      <c r="DN218" s="7"/>
      <c r="DO218" s="7"/>
      <c r="DP218" s="7"/>
      <c r="DQ218" s="7"/>
      <c r="DR218" s="7"/>
      <c r="DS218" s="7"/>
      <c r="DT218" s="7"/>
      <c r="DU218" s="7"/>
    </row>
    <row r="219" spans="1:125" x14ac:dyDescent="0.25">
      <c r="DH219" s="7"/>
      <c r="DI219" s="7"/>
      <c r="DJ219" s="7"/>
      <c r="DK219" s="7"/>
      <c r="DL219" s="7"/>
      <c r="DM219" s="7"/>
      <c r="DN219" s="7"/>
      <c r="DO219" s="7"/>
      <c r="DP219" s="7"/>
      <c r="DQ219" s="7"/>
      <c r="DR219" s="7"/>
      <c r="DS219" s="7"/>
      <c r="DT219" s="7"/>
      <c r="DU219" s="7"/>
    </row>
    <row r="220" spans="1:125"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97"/>
      <c r="AA220" s="7"/>
      <c r="AB220" s="7"/>
      <c r="AC220" s="97"/>
      <c r="AD220" s="7"/>
      <c r="AE220" s="7"/>
      <c r="AF220" s="7"/>
      <c r="AG220" s="7"/>
      <c r="AH220" s="7"/>
      <c r="AI220" s="7"/>
      <c r="AJ220" s="7"/>
      <c r="AK220" s="7"/>
      <c r="AL220" s="28"/>
      <c r="AM220" s="98"/>
      <c r="AN220" s="98"/>
      <c r="AO220" s="98"/>
      <c r="AP220" s="2"/>
      <c r="AQ220" s="2"/>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H220" s="7"/>
      <c r="DI220" s="7"/>
      <c r="DJ220" s="7"/>
      <c r="DK220" s="7"/>
      <c r="DL220" s="7"/>
      <c r="DM220" s="7"/>
      <c r="DN220" s="7"/>
      <c r="DO220" s="7"/>
      <c r="DP220" s="7"/>
      <c r="DQ220" s="7"/>
      <c r="DR220" s="7"/>
      <c r="DS220" s="7"/>
      <c r="DT220" s="7"/>
      <c r="DU220" s="7"/>
    </row>
    <row r="221" spans="1:125"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28"/>
      <c r="AO221" s="98"/>
      <c r="AP221" s="98"/>
      <c r="AQ221" s="98"/>
      <c r="AR221" s="2"/>
      <c r="AS221" s="2"/>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row>
    <row r="222" spans="1:125"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28"/>
      <c r="AO222" s="98"/>
      <c r="AP222" s="98"/>
      <c r="AQ222" s="98"/>
      <c r="AR222" s="2"/>
      <c r="AS222" s="2"/>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row>
    <row r="223" spans="1:125"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2"/>
      <c r="AO223" s="2"/>
      <c r="AP223" s="2"/>
      <c r="AQ223" s="2"/>
      <c r="AR223" s="2"/>
      <c r="AS223" s="2"/>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c r="DK223" s="7"/>
      <c r="DL223" s="7"/>
      <c r="DM223" s="7"/>
      <c r="DN223" s="7"/>
      <c r="DO223" s="7"/>
      <c r="DP223" s="7"/>
      <c r="DQ223" s="7"/>
      <c r="DR223" s="7"/>
      <c r="DS223" s="7"/>
      <c r="DT223" s="7"/>
      <c r="DU223" s="7"/>
    </row>
    <row r="224" spans="1:125"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2"/>
      <c r="AO224" s="2"/>
      <c r="AP224" s="2"/>
      <c r="AQ224" s="2"/>
      <c r="AR224" s="2"/>
      <c r="AS224" s="2"/>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row>
    <row r="225" spans="1:125"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2"/>
      <c r="AO225" s="2"/>
      <c r="AP225" s="2"/>
      <c r="AQ225" s="2"/>
      <c r="AR225" s="2"/>
      <c r="AS225" s="2"/>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row>
    <row r="226" spans="1:125"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2"/>
      <c r="AO226" s="2"/>
      <c r="AP226" s="2"/>
      <c r="AQ226" s="2"/>
      <c r="AR226" s="2"/>
      <c r="AS226" s="2"/>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row>
    <row r="227" spans="1:125"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2"/>
      <c r="AO227" s="2"/>
      <c r="AP227" s="2"/>
      <c r="AQ227" s="2"/>
      <c r="AR227" s="2"/>
      <c r="AS227" s="2"/>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row>
    <row r="228" spans="1:125"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2"/>
      <c r="AO228" s="2"/>
      <c r="AP228" s="2"/>
      <c r="AQ228" s="2"/>
      <c r="AR228" s="2"/>
      <c r="AS228" s="2"/>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c r="DK228" s="7"/>
      <c r="DL228" s="7"/>
      <c r="DM228" s="7"/>
      <c r="DN228" s="7"/>
      <c r="DO228" s="7"/>
      <c r="DP228" s="7"/>
      <c r="DQ228" s="7"/>
      <c r="DR228" s="7"/>
      <c r="DS228" s="7"/>
      <c r="DT228" s="7"/>
      <c r="DU228" s="7"/>
    </row>
    <row r="229" spans="1:125"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row>
    <row r="230" spans="1:125"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2"/>
      <c r="AO230" s="2"/>
      <c r="AP230" s="2"/>
      <c r="AQ230" s="2"/>
      <c r="AR230" s="2"/>
      <c r="AS230" s="2"/>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row>
    <row r="231" spans="1:125" x14ac:dyDescent="0.25">
      <c r="DE231" s="7"/>
      <c r="DF231" s="7"/>
      <c r="DG231" s="7"/>
      <c r="DH231" s="7"/>
      <c r="DI231" s="7"/>
      <c r="DJ231" s="7"/>
      <c r="DK231" s="7"/>
      <c r="DL231" s="7"/>
      <c r="DM231" s="7"/>
      <c r="DN231" s="7"/>
      <c r="DO231" s="7"/>
      <c r="DP231" s="7"/>
      <c r="DQ231" s="7"/>
      <c r="DR231" s="7"/>
      <c r="DS231" s="7"/>
      <c r="DT231" s="7"/>
      <c r="DU231" s="7"/>
    </row>
    <row r="232" spans="1:125" x14ac:dyDescent="0.25">
      <c r="DI232" s="7"/>
      <c r="DJ232" s="7"/>
      <c r="DK232" s="7"/>
      <c r="DL232" s="7"/>
      <c r="DM232" s="7"/>
      <c r="DN232" s="7"/>
      <c r="DO232" s="7"/>
      <c r="DP232" s="7"/>
      <c r="DQ232" s="7"/>
      <c r="DR232" s="7"/>
      <c r="DS232" s="7"/>
      <c r="DT232" s="7"/>
      <c r="DU232" s="7"/>
    </row>
    <row r="233" spans="1:125" x14ac:dyDescent="0.25">
      <c r="DI233" s="7"/>
      <c r="DJ233" s="7"/>
      <c r="DK233" s="7"/>
      <c r="DL233" s="7"/>
      <c r="DM233" s="7"/>
      <c r="DN233" s="7"/>
      <c r="DO233" s="7"/>
      <c r="DP233" s="7"/>
      <c r="DQ233" s="7"/>
      <c r="DR233" s="7"/>
      <c r="DS233" s="7"/>
      <c r="DT233" s="7"/>
      <c r="DU233" s="7"/>
    </row>
    <row r="234" spans="1:125" x14ac:dyDescent="0.25">
      <c r="DI234" s="7"/>
      <c r="DJ234" s="7"/>
      <c r="DK234" s="7"/>
      <c r="DL234" s="7"/>
      <c r="DM234" s="7"/>
      <c r="DN234" s="7"/>
      <c r="DO234" s="7"/>
      <c r="DP234" s="7"/>
      <c r="DQ234" s="7"/>
      <c r="DR234" s="7"/>
      <c r="DS234" s="7"/>
      <c r="DT234" s="7"/>
      <c r="DU234" s="7"/>
    </row>
    <row r="235" spans="1:125" x14ac:dyDescent="0.25">
      <c r="DI235" s="7"/>
      <c r="DJ235" s="7"/>
      <c r="DK235" s="7"/>
      <c r="DL235" s="7"/>
      <c r="DM235" s="7"/>
      <c r="DN235" s="7"/>
      <c r="DO235" s="7"/>
      <c r="DP235" s="7"/>
      <c r="DQ235" s="7"/>
      <c r="DR235" s="7"/>
      <c r="DS235" s="7"/>
      <c r="DT235" s="7"/>
      <c r="DU235" s="7"/>
    </row>
    <row r="236" spans="1:125" x14ac:dyDescent="0.25">
      <c r="DI236" s="7"/>
      <c r="DJ236" s="7"/>
      <c r="DK236" s="7"/>
      <c r="DL236" s="7"/>
      <c r="DM236" s="7"/>
      <c r="DN236" s="7"/>
      <c r="DO236" s="7"/>
      <c r="DP236" s="7"/>
      <c r="DQ236" s="7"/>
      <c r="DR236" s="7"/>
      <c r="DS236" s="7"/>
      <c r="DT236" s="7"/>
      <c r="DU236" s="7"/>
    </row>
    <row r="237" spans="1:125" x14ac:dyDescent="0.25">
      <c r="DI237" s="7"/>
      <c r="DJ237" s="7"/>
      <c r="DK237" s="7"/>
      <c r="DL237" s="7"/>
      <c r="DM237" s="7"/>
      <c r="DN237" s="7"/>
      <c r="DO237" s="7"/>
      <c r="DP237" s="7"/>
      <c r="DQ237" s="7"/>
      <c r="DR237" s="7"/>
      <c r="DS237" s="7"/>
      <c r="DT237" s="7"/>
      <c r="DU237" s="7"/>
    </row>
    <row r="238" spans="1:125" x14ac:dyDescent="0.25">
      <c r="DI238" s="7"/>
      <c r="DJ238" s="7"/>
      <c r="DK238" s="7"/>
      <c r="DL238" s="7"/>
      <c r="DM238" s="7"/>
      <c r="DN238" s="7"/>
      <c r="DO238" s="7"/>
      <c r="DP238" s="7"/>
      <c r="DQ238" s="7"/>
      <c r="DR238" s="7"/>
      <c r="DS238" s="7"/>
      <c r="DT238" s="7"/>
      <c r="DU238" s="7"/>
    </row>
    <row r="239" spans="1:125" x14ac:dyDescent="0.25">
      <c r="DJ239" s="7"/>
      <c r="DK239" s="7"/>
      <c r="DL239" s="7"/>
      <c r="DM239" s="7"/>
      <c r="DN239" s="7"/>
      <c r="DO239" s="7"/>
      <c r="DP239" s="7"/>
      <c r="DQ239" s="7"/>
      <c r="DR239" s="7"/>
      <c r="DS239" s="7"/>
      <c r="DT239" s="7"/>
      <c r="DU239" s="7"/>
    </row>
    <row r="240" spans="1:125" x14ac:dyDescent="0.25">
      <c r="DJ240" s="7"/>
      <c r="DK240" s="7"/>
      <c r="DL240" s="7"/>
      <c r="DM240" s="7"/>
      <c r="DN240" s="7"/>
      <c r="DO240" s="7"/>
      <c r="DP240" s="7"/>
      <c r="DQ240" s="7"/>
      <c r="DR240" s="7"/>
      <c r="DS240" s="7"/>
      <c r="DT240" s="7"/>
      <c r="DU240" s="7"/>
    </row>
    <row r="241" spans="114:125" x14ac:dyDescent="0.25">
      <c r="DJ241" s="7"/>
      <c r="DK241" s="7"/>
      <c r="DL241" s="7"/>
      <c r="DM241" s="7"/>
      <c r="DN241" s="7"/>
      <c r="DO241" s="7"/>
      <c r="DP241" s="7"/>
      <c r="DQ241" s="7"/>
      <c r="DR241" s="7"/>
      <c r="DS241" s="7"/>
      <c r="DT241" s="7"/>
      <c r="DU241" s="7"/>
    </row>
  </sheetData>
  <autoFilter ref="A43:DB58" xr:uid="{00000000-0001-0000-0000-000000000000}">
    <sortState xmlns:xlrd2="http://schemas.microsoft.com/office/spreadsheetml/2017/richdata2" ref="A44:DB217">
      <sortCondition ref="A43:A58"/>
    </sortState>
  </autoFilter>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32959-6C96-4F54-9A94-A6E036784FF2}">
  <sheetPr>
    <tabColor theme="7" tint="0.39997558519241921"/>
  </sheetPr>
  <dimension ref="B1:M175"/>
  <sheetViews>
    <sheetView workbookViewId="0">
      <selection activeCell="C1" sqref="C1"/>
    </sheetView>
  </sheetViews>
  <sheetFormatPr defaultRowHeight="15" x14ac:dyDescent="0.25"/>
  <cols>
    <col min="1" max="1" width="7.7109375" customWidth="1"/>
    <col min="2" max="2" width="5.5703125" customWidth="1"/>
    <col min="3" max="3" width="21.85546875" customWidth="1"/>
    <col min="4" max="6" width="12.7109375" customWidth="1"/>
    <col min="7" max="7" width="5.28515625" customWidth="1"/>
    <col min="8" max="14" width="12.7109375" customWidth="1"/>
  </cols>
  <sheetData>
    <row r="1" spans="2:13" x14ac:dyDescent="0.25">
      <c r="C1" s="220">
        <f>Calculation!A3</f>
        <v>45962</v>
      </c>
    </row>
    <row r="2" spans="2:13" x14ac:dyDescent="0.25">
      <c r="J2" s="200"/>
    </row>
    <row r="3" spans="2:13" x14ac:dyDescent="0.25">
      <c r="B3" s="234" t="s">
        <v>222</v>
      </c>
      <c r="C3" s="235" t="s">
        <v>254</v>
      </c>
      <c r="D3" s="236" t="s">
        <v>35</v>
      </c>
      <c r="E3" s="236" t="s">
        <v>35</v>
      </c>
      <c r="F3" s="236" t="s">
        <v>35</v>
      </c>
      <c r="G3" s="234" t="s">
        <v>222</v>
      </c>
      <c r="M3" s="219"/>
    </row>
    <row r="4" spans="2:13" x14ac:dyDescent="0.25">
      <c r="B4" s="234" t="s">
        <v>222</v>
      </c>
      <c r="C4" s="235" t="s">
        <v>253</v>
      </c>
      <c r="D4" s="236" t="s">
        <v>221</v>
      </c>
      <c r="E4" s="236" t="s">
        <v>255</v>
      </c>
      <c r="F4" s="237" t="s">
        <v>256</v>
      </c>
      <c r="G4" s="234" t="s">
        <v>222</v>
      </c>
      <c r="J4" s="200"/>
    </row>
    <row r="5" spans="2:13" x14ac:dyDescent="0.25">
      <c r="B5" s="223" t="s">
        <v>222</v>
      </c>
      <c r="C5" s="223" t="s">
        <v>222</v>
      </c>
      <c r="D5" s="223" t="s">
        <v>222</v>
      </c>
      <c r="E5" s="231" t="s">
        <v>222</v>
      </c>
      <c r="F5" s="231" t="s">
        <v>222</v>
      </c>
      <c r="G5" s="231" t="s">
        <v>222</v>
      </c>
    </row>
    <row r="6" spans="2:13" x14ac:dyDescent="0.25">
      <c r="B6" s="223" t="s">
        <v>222</v>
      </c>
      <c r="C6" s="222" t="s">
        <v>223</v>
      </c>
      <c r="D6" s="224">
        <v>1149</v>
      </c>
      <c r="E6" s="184">
        <v>9265.1859999999997</v>
      </c>
      <c r="F6" s="232">
        <v>1</v>
      </c>
      <c r="G6" s="231" t="s">
        <v>222</v>
      </c>
    </row>
    <row r="7" spans="2:13" x14ac:dyDescent="0.25">
      <c r="B7" s="223" t="s">
        <v>222</v>
      </c>
      <c r="C7" s="223" t="s">
        <v>222</v>
      </c>
      <c r="D7" s="223" t="s">
        <v>222</v>
      </c>
      <c r="E7" s="231" t="s">
        <v>222</v>
      </c>
      <c r="F7" s="231" t="s">
        <v>222</v>
      </c>
      <c r="G7" s="231" t="s">
        <v>222</v>
      </c>
    </row>
    <row r="8" spans="2:13" x14ac:dyDescent="0.25">
      <c r="B8" s="277">
        <v>1</v>
      </c>
      <c r="C8" s="136" t="s">
        <v>217</v>
      </c>
      <c r="D8" s="224">
        <v>58332.13597958321</v>
      </c>
      <c r="E8" s="184">
        <v>166.70286150944446</v>
      </c>
      <c r="F8" s="232">
        <v>1.7992392328599175E-2</v>
      </c>
      <c r="G8" s="278">
        <v>10</v>
      </c>
    </row>
    <row r="9" spans="2:13" x14ac:dyDescent="0.25">
      <c r="B9" s="277">
        <v>2</v>
      </c>
      <c r="C9" s="136" t="s">
        <v>213</v>
      </c>
      <c r="D9" s="224">
        <v>20963.514541930432</v>
      </c>
      <c r="E9" s="184">
        <v>104.26960740304064</v>
      </c>
      <c r="F9" s="232">
        <v>1.1253914104157287E-2</v>
      </c>
      <c r="G9" s="278">
        <v>13</v>
      </c>
    </row>
    <row r="10" spans="2:13" x14ac:dyDescent="0.25">
      <c r="B10" s="277">
        <v>3</v>
      </c>
      <c r="C10" s="136" t="s">
        <v>208</v>
      </c>
      <c r="D10" s="224">
        <v>14797.959818975443</v>
      </c>
      <c r="E10" s="184">
        <v>6.8473267653961365</v>
      </c>
      <c r="F10" s="232">
        <v>7.3903824115307962E-4</v>
      </c>
      <c r="G10" s="278">
        <v>54</v>
      </c>
    </row>
    <row r="11" spans="2:13" x14ac:dyDescent="0.25">
      <c r="B11" s="277">
        <v>4</v>
      </c>
      <c r="C11" s="136" t="s">
        <v>200</v>
      </c>
      <c r="D11" s="224">
        <v>14086.676706862336</v>
      </c>
      <c r="E11" s="184">
        <v>497.26363202171837</v>
      </c>
      <c r="F11" s="232">
        <v>5.3670118659433108E-2</v>
      </c>
      <c r="G11" s="278">
        <v>3</v>
      </c>
    </row>
    <row r="12" spans="2:13" x14ac:dyDescent="0.25">
      <c r="B12" s="277">
        <v>5</v>
      </c>
      <c r="C12" s="136" t="s">
        <v>199</v>
      </c>
      <c r="D12" s="224">
        <v>13202.118362234416</v>
      </c>
      <c r="E12" s="184">
        <v>18.064894224951306</v>
      </c>
      <c r="F12" s="232">
        <v>1.9497605579587185E-3</v>
      </c>
      <c r="G12" s="278">
        <v>41</v>
      </c>
    </row>
    <row r="13" spans="2:13" x14ac:dyDescent="0.25">
      <c r="B13" s="277">
        <v>6</v>
      </c>
      <c r="C13" s="136" t="s">
        <v>185</v>
      </c>
      <c r="D13" s="224">
        <v>11017.617724311109</v>
      </c>
      <c r="E13" s="184">
        <v>58.189966680422643</v>
      </c>
      <c r="F13" s="232">
        <v>6.2804963311500327E-3</v>
      </c>
      <c r="G13" s="278">
        <v>23</v>
      </c>
    </row>
    <row r="14" spans="2:13" x14ac:dyDescent="0.25">
      <c r="B14" s="277">
        <v>7</v>
      </c>
      <c r="C14" s="136" t="s">
        <v>215</v>
      </c>
      <c r="D14" s="224">
        <v>9667.209860728788</v>
      </c>
      <c r="E14" s="184">
        <v>15.358006289444004</v>
      </c>
      <c r="F14" s="232">
        <v>1.6576036670439217E-3</v>
      </c>
      <c r="G14" s="278">
        <v>43</v>
      </c>
    </row>
    <row r="15" spans="2:13" x14ac:dyDescent="0.25">
      <c r="B15" s="277">
        <v>8</v>
      </c>
      <c r="C15" s="136" t="s">
        <v>211</v>
      </c>
      <c r="D15" s="224">
        <v>8567.3217579764441</v>
      </c>
      <c r="E15" s="184">
        <v>233.07235206729339</v>
      </c>
      <c r="F15" s="232">
        <v>2.5155712153786595E-2</v>
      </c>
      <c r="G15" s="278">
        <v>8</v>
      </c>
    </row>
    <row r="16" spans="2:13" x14ac:dyDescent="0.25">
      <c r="B16" s="277">
        <v>9</v>
      </c>
      <c r="C16" s="136" t="s">
        <v>210</v>
      </c>
      <c r="D16" s="224">
        <v>7532.5294317924236</v>
      </c>
      <c r="E16" s="184">
        <v>311.00758716497523</v>
      </c>
      <c r="F16" s="232">
        <v>3.3567333366537409E-2</v>
      </c>
      <c r="G16" s="278">
        <v>7</v>
      </c>
    </row>
    <row r="17" spans="2:7" x14ac:dyDescent="0.25">
      <c r="B17" s="277">
        <v>10</v>
      </c>
      <c r="C17" s="136" t="s">
        <v>181</v>
      </c>
      <c r="D17" s="224">
        <v>6506.7578625795923</v>
      </c>
      <c r="E17" s="184">
        <v>336.73164908561756</v>
      </c>
      <c r="F17" s="232">
        <v>3.6343754899860359E-2</v>
      </c>
      <c r="G17" s="278">
        <v>6</v>
      </c>
    </row>
    <row r="18" spans="2:7" x14ac:dyDescent="0.25">
      <c r="B18" s="277">
        <v>11</v>
      </c>
      <c r="C18" s="136" t="s">
        <v>212</v>
      </c>
      <c r="D18" s="224">
        <v>6412.1707833805385</v>
      </c>
      <c r="E18" s="184">
        <v>2180.8497403602887</v>
      </c>
      <c r="F18" s="232">
        <v>0.23538110733667827</v>
      </c>
      <c r="G18" s="278">
        <v>2</v>
      </c>
    </row>
    <row r="19" spans="2:7" x14ac:dyDescent="0.25">
      <c r="B19" s="277">
        <v>12</v>
      </c>
      <c r="C19" s="136" t="s">
        <v>214</v>
      </c>
      <c r="D19" s="224">
        <v>6411.1330720185742</v>
      </c>
      <c r="E19" s="184">
        <v>4.3449338721692126</v>
      </c>
      <c r="F19" s="232">
        <v>4.6895268720662626E-4</v>
      </c>
      <c r="G19" s="278">
        <v>61</v>
      </c>
    </row>
    <row r="20" spans="2:7" x14ac:dyDescent="0.25">
      <c r="B20" s="277">
        <v>13</v>
      </c>
      <c r="C20" s="136" t="s">
        <v>216</v>
      </c>
      <c r="D20" s="224">
        <v>5980.6402714459373</v>
      </c>
      <c r="E20" s="184">
        <v>65.051310600352309</v>
      </c>
      <c r="F20" s="232">
        <v>7.0210474566136409E-3</v>
      </c>
      <c r="G20" s="278">
        <v>19</v>
      </c>
    </row>
    <row r="21" spans="2:7" x14ac:dyDescent="0.25">
      <c r="B21" s="277">
        <v>14</v>
      </c>
      <c r="C21" s="136" t="s">
        <v>190</v>
      </c>
      <c r="D21" s="224">
        <v>5852.8754179142661</v>
      </c>
      <c r="E21" s="184">
        <v>2.3681319228422915</v>
      </c>
      <c r="F21" s="232">
        <v>2.5559464460209343E-4</v>
      </c>
      <c r="G21" s="278">
        <v>70</v>
      </c>
    </row>
    <row r="22" spans="2:7" x14ac:dyDescent="0.25">
      <c r="B22" s="277">
        <v>15</v>
      </c>
      <c r="C22" s="136" t="s">
        <v>198</v>
      </c>
      <c r="D22" s="224">
        <v>5152.189979058975</v>
      </c>
      <c r="E22" s="184">
        <v>31.103049596981965</v>
      </c>
      <c r="F22" s="232">
        <v>3.356980593479933E-3</v>
      </c>
      <c r="G22" s="278">
        <v>31</v>
      </c>
    </row>
    <row r="23" spans="2:7" x14ac:dyDescent="0.25">
      <c r="B23" s="277">
        <v>16</v>
      </c>
      <c r="C23" s="136" t="s">
        <v>195</v>
      </c>
      <c r="D23" s="224">
        <v>4934.9133664422361</v>
      </c>
      <c r="E23" s="184">
        <v>26.551102184194406</v>
      </c>
      <c r="F23" s="232">
        <v>2.8656847454756338E-3</v>
      </c>
      <c r="G23" s="278">
        <v>33</v>
      </c>
    </row>
    <row r="24" spans="2:7" x14ac:dyDescent="0.25">
      <c r="B24" s="277">
        <v>17</v>
      </c>
      <c r="C24" s="136" t="s">
        <v>191</v>
      </c>
      <c r="D24" s="224">
        <v>4376.4304327486798</v>
      </c>
      <c r="E24" s="184">
        <v>24.386660760353351</v>
      </c>
      <c r="F24" s="232">
        <v>2.6320746027498369E-3</v>
      </c>
      <c r="G24" s="278">
        <v>35</v>
      </c>
    </row>
    <row r="25" spans="2:7" x14ac:dyDescent="0.25">
      <c r="B25" s="277">
        <v>18</v>
      </c>
      <c r="C25" s="136" t="s">
        <v>182</v>
      </c>
      <c r="D25" s="224">
        <v>3558.2596274608622</v>
      </c>
      <c r="E25" s="184">
        <v>32.659421941976234</v>
      </c>
      <c r="F25" s="232">
        <v>3.524961284314879E-3</v>
      </c>
      <c r="G25" s="278">
        <v>30</v>
      </c>
    </row>
    <row r="26" spans="2:7" x14ac:dyDescent="0.25">
      <c r="B26" s="277">
        <v>19</v>
      </c>
      <c r="C26" s="136" t="s">
        <v>197</v>
      </c>
      <c r="D26" s="224">
        <v>3325.6105954405871</v>
      </c>
      <c r="E26" s="184">
        <v>59.841825224069048</v>
      </c>
      <c r="F26" s="232">
        <v>6.4587829347483201E-3</v>
      </c>
      <c r="G26" s="278">
        <v>21</v>
      </c>
    </row>
    <row r="27" spans="2:7" x14ac:dyDescent="0.25">
      <c r="B27" s="277">
        <v>20</v>
      </c>
      <c r="C27" s="136" t="s">
        <v>205</v>
      </c>
      <c r="D27" s="224">
        <v>3183.673684576142</v>
      </c>
      <c r="E27" s="184">
        <v>65.560026390465808</v>
      </c>
      <c r="F27" s="232">
        <v>7.0759536171713993E-3</v>
      </c>
      <c r="G27" s="278">
        <v>18</v>
      </c>
    </row>
    <row r="28" spans="2:7" x14ac:dyDescent="0.25">
      <c r="B28" s="277">
        <v>21</v>
      </c>
      <c r="C28" s="136" t="s">
        <v>192</v>
      </c>
      <c r="D28" s="224">
        <v>2973.4798800275485</v>
      </c>
      <c r="E28" s="184">
        <v>368.63827128745078</v>
      </c>
      <c r="F28" s="232">
        <v>3.9787465819623134E-2</v>
      </c>
      <c r="G28" s="278">
        <v>5</v>
      </c>
    </row>
    <row r="29" spans="2:7" x14ac:dyDescent="0.25">
      <c r="B29" s="277">
        <v>22</v>
      </c>
      <c r="C29" s="136" t="s">
        <v>150</v>
      </c>
      <c r="D29" s="224">
        <v>2882.4093042149061</v>
      </c>
      <c r="E29" s="184">
        <v>102.49176749143115</v>
      </c>
      <c r="F29" s="232">
        <v>1.1062030216277488E-2</v>
      </c>
      <c r="G29" s="278">
        <v>14</v>
      </c>
    </row>
    <row r="30" spans="2:7" x14ac:dyDescent="0.25">
      <c r="B30" s="277">
        <v>23</v>
      </c>
      <c r="C30" s="136" t="s">
        <v>206</v>
      </c>
      <c r="D30" s="224">
        <v>2852.9814804942107</v>
      </c>
      <c r="E30" s="184">
        <v>409.49941872701544</v>
      </c>
      <c r="F30" s="232">
        <v>4.4197646839147689E-2</v>
      </c>
      <c r="G30" s="278">
        <v>4</v>
      </c>
    </row>
    <row r="31" spans="2:7" x14ac:dyDescent="0.25">
      <c r="B31" s="277">
        <v>24</v>
      </c>
      <c r="C31" s="136" t="s">
        <v>209</v>
      </c>
      <c r="D31" s="224">
        <v>2693.5934160827192</v>
      </c>
      <c r="E31" s="184">
        <v>3.6955724565576653</v>
      </c>
      <c r="F31" s="232">
        <v>3.9886651563796619E-4</v>
      </c>
      <c r="G31" s="278">
        <v>63</v>
      </c>
    </row>
    <row r="32" spans="2:7" x14ac:dyDescent="0.25">
      <c r="B32" s="277">
        <v>25</v>
      </c>
      <c r="C32" s="136" t="s">
        <v>202</v>
      </c>
      <c r="D32" s="224">
        <v>2475.4576304919797</v>
      </c>
      <c r="E32" s="184">
        <v>13.954684411016215</v>
      </c>
      <c r="F32" s="232">
        <v>1.5061418530633076E-3</v>
      </c>
      <c r="G32" s="278">
        <v>44</v>
      </c>
    </row>
    <row r="33" spans="2:7" x14ac:dyDescent="0.25">
      <c r="B33" s="277">
        <v>26</v>
      </c>
      <c r="C33" s="136" t="s">
        <v>180</v>
      </c>
      <c r="D33" s="224">
        <v>2449.8079624892393</v>
      </c>
      <c r="E33" s="184">
        <v>5.2090854660319694</v>
      </c>
      <c r="F33" s="232">
        <v>5.6222135918609396E-4</v>
      </c>
      <c r="G33" s="278">
        <v>58</v>
      </c>
    </row>
    <row r="34" spans="2:7" x14ac:dyDescent="0.25">
      <c r="B34" s="277">
        <v>27</v>
      </c>
      <c r="C34" s="136" t="s">
        <v>176</v>
      </c>
      <c r="D34" s="224">
        <v>2433.6040550145763</v>
      </c>
      <c r="E34" s="184">
        <v>12.991795247695316</v>
      </c>
      <c r="F34" s="232">
        <v>1.4022163448953228E-3</v>
      </c>
      <c r="G34" s="278">
        <v>47</v>
      </c>
    </row>
    <row r="35" spans="2:7" x14ac:dyDescent="0.25">
      <c r="B35" s="277">
        <v>28</v>
      </c>
      <c r="C35" s="136" t="s">
        <v>183</v>
      </c>
      <c r="D35" s="224">
        <v>2271.5748429181967</v>
      </c>
      <c r="E35" s="184">
        <v>17.024313117100739</v>
      </c>
      <c r="F35" s="232">
        <v>1.8374496871515305E-3</v>
      </c>
      <c r="G35" s="278">
        <v>42</v>
      </c>
    </row>
    <row r="36" spans="2:7" x14ac:dyDescent="0.25">
      <c r="B36" s="277">
        <v>29</v>
      </c>
      <c r="C36" s="136" t="s">
        <v>201</v>
      </c>
      <c r="D36" s="224">
        <v>2083.5562316472751</v>
      </c>
      <c r="E36" s="184">
        <v>173.99976028328399</v>
      </c>
      <c r="F36" s="232">
        <v>1.8779953287854555E-2</v>
      </c>
      <c r="G36" s="278">
        <v>9</v>
      </c>
    </row>
    <row r="37" spans="2:7" x14ac:dyDescent="0.25">
      <c r="B37" s="277">
        <v>30</v>
      </c>
      <c r="C37" s="136" t="s">
        <v>204</v>
      </c>
      <c r="D37" s="224">
        <v>1970.5497053221145</v>
      </c>
      <c r="E37" s="184">
        <v>23.403911444356726</v>
      </c>
      <c r="F37" s="232">
        <v>2.5260055701371484E-3</v>
      </c>
      <c r="G37" s="278">
        <v>36</v>
      </c>
    </row>
    <row r="38" spans="2:7" x14ac:dyDescent="0.25">
      <c r="B38" s="277">
        <v>31</v>
      </c>
      <c r="C38" s="136" t="s">
        <v>134</v>
      </c>
      <c r="D38" s="224">
        <v>1914.657822095131</v>
      </c>
      <c r="E38" s="184">
        <v>2697.7050048864871</v>
      </c>
      <c r="F38" s="232">
        <v>0.29116576881311257</v>
      </c>
      <c r="G38" s="278">
        <v>1</v>
      </c>
    </row>
    <row r="39" spans="2:7" x14ac:dyDescent="0.25">
      <c r="B39" s="277">
        <v>32</v>
      </c>
      <c r="C39" s="136" t="s">
        <v>207</v>
      </c>
      <c r="D39" s="224">
        <v>1874.3637921721845</v>
      </c>
      <c r="E39" s="184">
        <v>20.397134182079629</v>
      </c>
      <c r="F39" s="232">
        <v>2.201481349870324E-3</v>
      </c>
      <c r="G39" s="278">
        <v>38</v>
      </c>
    </row>
    <row r="40" spans="2:7" x14ac:dyDescent="0.25">
      <c r="B40" s="277">
        <v>33</v>
      </c>
      <c r="C40" s="136" t="s">
        <v>170</v>
      </c>
      <c r="D40" s="224">
        <v>1840.6882930644815</v>
      </c>
      <c r="E40" s="184">
        <v>2.5001737760802101</v>
      </c>
      <c r="F40" s="232">
        <v>2.6984604260294506E-4</v>
      </c>
      <c r="G40" s="278">
        <v>68</v>
      </c>
    </row>
    <row r="41" spans="2:7" x14ac:dyDescent="0.25">
      <c r="B41" s="277">
        <v>34</v>
      </c>
      <c r="C41" s="136" t="s">
        <v>167</v>
      </c>
      <c r="D41" s="224">
        <v>1839.1111111027944</v>
      </c>
      <c r="E41" s="184">
        <v>89.761747957816311</v>
      </c>
      <c r="F41" s="232">
        <v>9.6880675636534779E-3</v>
      </c>
      <c r="G41" s="278">
        <v>15</v>
      </c>
    </row>
    <row r="42" spans="2:7" x14ac:dyDescent="0.25">
      <c r="B42" s="277">
        <v>35</v>
      </c>
      <c r="C42" s="136" t="s">
        <v>152</v>
      </c>
      <c r="D42" s="224">
        <v>1766.2157123312686</v>
      </c>
      <c r="E42" s="184">
        <v>161.72837759823298</v>
      </c>
      <c r="F42" s="232">
        <v>1.7455491729818806E-2</v>
      </c>
      <c r="G42" s="278">
        <v>11</v>
      </c>
    </row>
    <row r="43" spans="2:7" x14ac:dyDescent="0.25">
      <c r="B43" s="277">
        <v>36</v>
      </c>
      <c r="C43" s="136" t="s">
        <v>127</v>
      </c>
      <c r="D43" s="224">
        <v>1720.9487095642687</v>
      </c>
      <c r="E43" s="184">
        <v>3.2569229680297318</v>
      </c>
      <c r="F43" s="232">
        <v>3.5152267510115093E-4</v>
      </c>
      <c r="G43" s="278">
        <v>64</v>
      </c>
    </row>
    <row r="44" spans="2:7" x14ac:dyDescent="0.25">
      <c r="B44" s="277">
        <v>37</v>
      </c>
      <c r="C44" s="136" t="s">
        <v>166</v>
      </c>
      <c r="D44" s="224">
        <v>1635.8170994471916</v>
      </c>
      <c r="E44" s="184">
        <v>12.308051437950615</v>
      </c>
      <c r="F44" s="232">
        <v>1.3284192500777228E-3</v>
      </c>
      <c r="G44" s="278">
        <v>49</v>
      </c>
    </row>
    <row r="45" spans="2:7" x14ac:dyDescent="0.25">
      <c r="B45" s="277">
        <v>38</v>
      </c>
      <c r="C45" s="136" t="s">
        <v>142</v>
      </c>
      <c r="D45" s="224">
        <v>1593.0129243451986</v>
      </c>
      <c r="E45" s="184">
        <v>1.0943998790251515</v>
      </c>
      <c r="F45" s="274">
        <v>1.1811958000898757E-4</v>
      </c>
      <c r="G45" s="278">
        <v>77</v>
      </c>
    </row>
    <row r="46" spans="2:7" x14ac:dyDescent="0.25">
      <c r="B46" s="277">
        <v>39</v>
      </c>
      <c r="C46" s="136" t="s">
        <v>175</v>
      </c>
      <c r="D46" s="224">
        <v>1502.7592163684008</v>
      </c>
      <c r="E46" s="184">
        <v>88.641789700168459</v>
      </c>
      <c r="F46" s="232">
        <v>9.5671894444610672E-3</v>
      </c>
      <c r="G46" s="278">
        <v>16</v>
      </c>
    </row>
    <row r="47" spans="2:7" x14ac:dyDescent="0.25">
      <c r="B47" s="277">
        <v>40</v>
      </c>
      <c r="C47" s="136" t="s">
        <v>187</v>
      </c>
      <c r="D47" s="224">
        <v>1453.4526455210894</v>
      </c>
      <c r="E47" s="184">
        <v>10.727967406002008</v>
      </c>
      <c r="F47" s="232">
        <v>1.15787933518032E-3</v>
      </c>
      <c r="G47" s="278">
        <v>51</v>
      </c>
    </row>
    <row r="48" spans="2:7" x14ac:dyDescent="0.25">
      <c r="B48" s="277">
        <v>41</v>
      </c>
      <c r="C48" s="136" t="s">
        <v>189</v>
      </c>
      <c r="D48" s="224">
        <v>1433.5233654310161</v>
      </c>
      <c r="E48" s="184">
        <v>52.402026600984726</v>
      </c>
      <c r="F48" s="232">
        <v>5.6557986640510755E-3</v>
      </c>
      <c r="G48" s="278">
        <v>24</v>
      </c>
    </row>
    <row r="49" spans="2:7" x14ac:dyDescent="0.25">
      <c r="B49" s="277">
        <v>42</v>
      </c>
      <c r="C49" s="136" t="s">
        <v>141</v>
      </c>
      <c r="D49" s="224">
        <v>1363.6066590525736</v>
      </c>
      <c r="E49" s="184">
        <v>116.61381561285963</v>
      </c>
      <c r="F49" s="232">
        <v>1.2586235787695965E-2</v>
      </c>
      <c r="G49" s="278">
        <v>12</v>
      </c>
    </row>
    <row r="50" spans="2:7" x14ac:dyDescent="0.25">
      <c r="B50" s="277">
        <v>43</v>
      </c>
      <c r="C50" s="136" t="s">
        <v>178</v>
      </c>
      <c r="D50" s="224">
        <v>1326.7049628240004</v>
      </c>
      <c r="E50" s="184">
        <v>13.782879151310789</v>
      </c>
      <c r="F50" s="232">
        <v>1.4875987542301676E-3</v>
      </c>
      <c r="G50" s="278">
        <v>45</v>
      </c>
    </row>
    <row r="51" spans="2:7" x14ac:dyDescent="0.25">
      <c r="B51" s="277">
        <v>44</v>
      </c>
      <c r="C51" s="136" t="s">
        <v>184</v>
      </c>
      <c r="D51" s="224">
        <v>1254.6044968766244</v>
      </c>
      <c r="E51" s="184">
        <v>12.513927093646203</v>
      </c>
      <c r="F51" s="232">
        <v>1.3506395979148399E-3</v>
      </c>
      <c r="G51" s="278">
        <v>48</v>
      </c>
    </row>
    <row r="52" spans="2:7" x14ac:dyDescent="0.25">
      <c r="B52" s="277">
        <v>45</v>
      </c>
      <c r="C52" s="136" t="s">
        <v>138</v>
      </c>
      <c r="D52" s="224">
        <v>1251.5020302433118</v>
      </c>
      <c r="E52" s="184">
        <v>3.9600690537034895</v>
      </c>
      <c r="F52" s="232">
        <v>4.2741387530735917E-4</v>
      </c>
      <c r="G52" s="278">
        <v>62</v>
      </c>
    </row>
    <row r="53" spans="2:7" x14ac:dyDescent="0.25">
      <c r="B53" s="277">
        <v>46</v>
      </c>
      <c r="C53" s="136" t="s">
        <v>148</v>
      </c>
      <c r="D53" s="224">
        <v>1228.823497124059</v>
      </c>
      <c r="E53" s="184">
        <v>4.7510002869307479</v>
      </c>
      <c r="F53" s="232">
        <v>5.1277980678755375E-4</v>
      </c>
      <c r="G53" s="278">
        <v>60</v>
      </c>
    </row>
    <row r="54" spans="2:7" x14ac:dyDescent="0.25">
      <c r="B54" s="277">
        <v>47</v>
      </c>
      <c r="C54" s="136" t="s">
        <v>158</v>
      </c>
      <c r="D54" s="224">
        <v>1210.6342684785691</v>
      </c>
      <c r="E54" s="184">
        <v>7.9746924745905678</v>
      </c>
      <c r="F54" s="232">
        <v>8.6071585336663166E-4</v>
      </c>
      <c r="G54" s="278">
        <v>52</v>
      </c>
    </row>
    <row r="55" spans="2:7" x14ac:dyDescent="0.25">
      <c r="B55" s="277">
        <v>48</v>
      </c>
      <c r="C55" s="136" t="s">
        <v>140</v>
      </c>
      <c r="D55" s="224">
        <v>1110.5628855891168</v>
      </c>
      <c r="E55" s="184">
        <v>21.950021114768095</v>
      </c>
      <c r="F55" s="232">
        <v>2.3690858569669401E-3</v>
      </c>
      <c r="G55" s="278">
        <v>37</v>
      </c>
    </row>
    <row r="56" spans="2:7" x14ac:dyDescent="0.25">
      <c r="B56" s="277">
        <v>49</v>
      </c>
      <c r="C56" s="136" t="s">
        <v>159</v>
      </c>
      <c r="D56" s="224">
        <v>1099.7149817020122</v>
      </c>
      <c r="E56" s="184">
        <v>11.768749437921594</v>
      </c>
      <c r="F56" s="232">
        <v>1.2702118919060658E-3</v>
      </c>
      <c r="G56" s="278">
        <v>50</v>
      </c>
    </row>
    <row r="57" spans="2:7" x14ac:dyDescent="0.25">
      <c r="B57" s="277">
        <v>50</v>
      </c>
      <c r="C57" s="136" t="s">
        <v>177</v>
      </c>
      <c r="D57" s="224">
        <v>954.95304227502584</v>
      </c>
      <c r="E57" s="184">
        <v>61.123857953116485</v>
      </c>
      <c r="F57" s="232">
        <v>6.5971538998911066E-3</v>
      </c>
      <c r="G57" s="278">
        <v>20</v>
      </c>
    </row>
    <row r="58" spans="2:7" x14ac:dyDescent="0.25">
      <c r="B58" s="277">
        <v>51</v>
      </c>
      <c r="C58" s="136" t="s">
        <v>103</v>
      </c>
      <c r="D58" s="224">
        <v>887.72682880136915</v>
      </c>
      <c r="E58" s="184">
        <v>0.46854133251453384</v>
      </c>
      <c r="F58" s="274">
        <v>5.0570094600856783E-5</v>
      </c>
      <c r="G58" s="278">
        <v>85</v>
      </c>
    </row>
    <row r="59" spans="2:7" x14ac:dyDescent="0.25">
      <c r="B59" s="277">
        <v>52</v>
      </c>
      <c r="C59" s="136" t="s">
        <v>173</v>
      </c>
      <c r="D59" s="224">
        <v>818.1470928855997</v>
      </c>
      <c r="E59" s="184">
        <v>5.2724393083908003</v>
      </c>
      <c r="F59" s="232">
        <v>5.6905919734269775E-4</v>
      </c>
      <c r="G59" s="278">
        <v>57</v>
      </c>
    </row>
    <row r="60" spans="2:7" x14ac:dyDescent="0.25">
      <c r="B60" s="277">
        <v>53</v>
      </c>
      <c r="C60" s="136" t="s">
        <v>169</v>
      </c>
      <c r="D60" s="224">
        <v>759.20533123122732</v>
      </c>
      <c r="E60" s="184">
        <v>6.8587384012866934</v>
      </c>
      <c r="F60" s="232">
        <v>7.4026990945316089E-4</v>
      </c>
      <c r="G60" s="278">
        <v>53</v>
      </c>
    </row>
    <row r="61" spans="2:7" x14ac:dyDescent="0.25">
      <c r="B61" s="277">
        <v>54</v>
      </c>
      <c r="C61" s="136" t="s">
        <v>147</v>
      </c>
      <c r="D61" s="224">
        <v>737.92173630437708</v>
      </c>
      <c r="E61" s="184">
        <v>33.720188991720882</v>
      </c>
      <c r="F61" s="232">
        <v>3.6394508422951124E-3</v>
      </c>
      <c r="G61" s="278">
        <v>29</v>
      </c>
    </row>
    <row r="62" spans="2:7" x14ac:dyDescent="0.25">
      <c r="B62" s="277">
        <v>55</v>
      </c>
      <c r="C62" s="136" t="s">
        <v>155</v>
      </c>
      <c r="D62" s="224">
        <v>733.50243058176875</v>
      </c>
      <c r="E62" s="184">
        <v>2.5854405652854515</v>
      </c>
      <c r="F62" s="232">
        <v>2.7904896515681949E-4</v>
      </c>
      <c r="G62" s="278">
        <v>67</v>
      </c>
    </row>
    <row r="63" spans="2:7" x14ac:dyDescent="0.25">
      <c r="B63" s="277">
        <v>56</v>
      </c>
      <c r="C63" s="136" t="s">
        <v>171</v>
      </c>
      <c r="D63" s="224">
        <v>730.68191689374305</v>
      </c>
      <c r="E63" s="184">
        <v>50.063912964551605</v>
      </c>
      <c r="F63" s="232">
        <v>5.4034439205593509E-3</v>
      </c>
      <c r="G63" s="278">
        <v>25</v>
      </c>
    </row>
    <row r="64" spans="2:7" x14ac:dyDescent="0.25">
      <c r="B64" s="277">
        <v>57</v>
      </c>
      <c r="C64" s="136" t="s">
        <v>118</v>
      </c>
      <c r="D64" s="224">
        <v>728.24786710092837</v>
      </c>
      <c r="E64" s="184">
        <v>0.91723474284442319</v>
      </c>
      <c r="F64" s="274">
        <v>9.8997984805099788E-5</v>
      </c>
      <c r="G64" s="278">
        <v>78</v>
      </c>
    </row>
    <row r="65" spans="2:7" x14ac:dyDescent="0.25">
      <c r="B65" s="277">
        <v>58</v>
      </c>
      <c r="C65" s="136" t="s">
        <v>116</v>
      </c>
      <c r="D65" s="224">
        <v>686.96537319477898</v>
      </c>
      <c r="E65" s="184">
        <v>0.5743030519908352</v>
      </c>
      <c r="F65" s="274">
        <v>6.1985053725940875E-5</v>
      </c>
      <c r="G65" s="278">
        <v>83</v>
      </c>
    </row>
    <row r="66" spans="2:7" x14ac:dyDescent="0.25">
      <c r="B66" s="277">
        <v>59</v>
      </c>
      <c r="C66" s="136" t="s">
        <v>132</v>
      </c>
      <c r="D66" s="224">
        <v>679.48673678107912</v>
      </c>
      <c r="E66" s="184">
        <v>48.697462925980481</v>
      </c>
      <c r="F66" s="232">
        <v>5.255961717981753E-3</v>
      </c>
      <c r="G66" s="278">
        <v>26</v>
      </c>
    </row>
    <row r="67" spans="2:7" x14ac:dyDescent="0.25">
      <c r="B67" s="277">
        <v>60</v>
      </c>
      <c r="C67" s="136" t="s">
        <v>165</v>
      </c>
      <c r="D67" s="224">
        <v>599.96269053661729</v>
      </c>
      <c r="E67" s="184">
        <v>5.7370316351959625</v>
      </c>
      <c r="F67" s="232">
        <v>6.1920307214512074E-4</v>
      </c>
      <c r="G67" s="278">
        <v>56</v>
      </c>
    </row>
    <row r="68" spans="2:7" x14ac:dyDescent="0.25">
      <c r="B68" s="277">
        <v>61</v>
      </c>
      <c r="C68" s="136" t="s">
        <v>168</v>
      </c>
      <c r="D68" s="224">
        <v>585.81616262204295</v>
      </c>
      <c r="E68" s="184">
        <v>0.33646116973731988</v>
      </c>
      <c r="F68" s="274">
        <v>3.6314561816386624E-5</v>
      </c>
      <c r="G68" s="278">
        <v>88</v>
      </c>
    </row>
    <row r="69" spans="2:7" x14ac:dyDescent="0.25">
      <c r="B69" s="277">
        <v>62</v>
      </c>
      <c r="C69" s="136" t="s">
        <v>143</v>
      </c>
      <c r="D69" s="224">
        <v>574.85101452474373</v>
      </c>
      <c r="E69" s="184">
        <v>0.36470330399594769</v>
      </c>
      <c r="F69" s="274">
        <v>3.9362761200471064E-5</v>
      </c>
      <c r="G69" s="278">
        <v>87</v>
      </c>
    </row>
    <row r="70" spans="2:7" x14ac:dyDescent="0.25">
      <c r="B70" s="277">
        <v>63</v>
      </c>
      <c r="C70" s="136" t="s">
        <v>174</v>
      </c>
      <c r="D70" s="224">
        <v>526.2069664895082</v>
      </c>
      <c r="E70" s="184">
        <v>4.8062228843088199</v>
      </c>
      <c r="F70" s="232">
        <v>5.1874003223559891E-4</v>
      </c>
      <c r="G70" s="278">
        <v>59</v>
      </c>
    </row>
    <row r="71" spans="2:7" x14ac:dyDescent="0.25">
      <c r="B71" s="277">
        <v>64</v>
      </c>
      <c r="C71" s="136" t="s">
        <v>120</v>
      </c>
      <c r="D71" s="224">
        <v>494.49756105497829</v>
      </c>
      <c r="E71" s="184">
        <v>2.2329418132559558</v>
      </c>
      <c r="F71" s="232">
        <v>2.410034524137946E-4</v>
      </c>
      <c r="G71" s="278">
        <v>72</v>
      </c>
    </row>
    <row r="72" spans="2:7" x14ac:dyDescent="0.25">
      <c r="B72" s="277">
        <v>65</v>
      </c>
      <c r="C72" s="136" t="s">
        <v>161</v>
      </c>
      <c r="D72" s="224">
        <v>481.65309235012523</v>
      </c>
      <c r="E72" s="184">
        <v>13.681617625834454</v>
      </c>
      <c r="F72" s="232">
        <v>1.4766695051599023E-3</v>
      </c>
      <c r="G72" s="278">
        <v>46</v>
      </c>
    </row>
    <row r="73" spans="2:7" x14ac:dyDescent="0.25">
      <c r="B73" s="277">
        <v>66</v>
      </c>
      <c r="C73" s="136" t="s">
        <v>186</v>
      </c>
      <c r="D73" s="224">
        <v>457.38955817415814</v>
      </c>
      <c r="E73" s="184">
        <v>2.4799977442997996</v>
      </c>
      <c r="F73" s="232">
        <v>2.6766842503753293E-4</v>
      </c>
      <c r="G73" s="278">
        <v>69</v>
      </c>
    </row>
    <row r="74" spans="2:7" x14ac:dyDescent="0.25">
      <c r="B74" s="277">
        <v>67</v>
      </c>
      <c r="C74" s="136" t="s">
        <v>145</v>
      </c>
      <c r="D74" s="224">
        <v>447.93285354707456</v>
      </c>
      <c r="E74" s="184">
        <v>58.616944283553693</v>
      </c>
      <c r="F74" s="232">
        <v>6.3265804144194944E-3</v>
      </c>
      <c r="G74" s="278">
        <v>22</v>
      </c>
    </row>
    <row r="75" spans="2:7" x14ac:dyDescent="0.25">
      <c r="B75" s="277">
        <v>68</v>
      </c>
      <c r="C75" s="136" t="s">
        <v>135</v>
      </c>
      <c r="D75" s="224">
        <v>409.25668816024131</v>
      </c>
      <c r="E75" s="184">
        <v>19.15906865059349</v>
      </c>
      <c r="F75" s="232">
        <v>2.0678558045778561E-3</v>
      </c>
      <c r="G75" s="278">
        <v>39</v>
      </c>
    </row>
    <row r="76" spans="2:7" x14ac:dyDescent="0.25">
      <c r="B76" s="277">
        <v>69</v>
      </c>
      <c r="C76" s="136" t="s">
        <v>90</v>
      </c>
      <c r="D76" s="224">
        <v>284.57435699200573</v>
      </c>
      <c r="E76" s="184">
        <v>28.738505807560582</v>
      </c>
      <c r="F76" s="232">
        <v>3.1017732194000835E-3</v>
      </c>
      <c r="G76" s="278">
        <v>32</v>
      </c>
    </row>
    <row r="77" spans="2:7" x14ac:dyDescent="0.25">
      <c r="B77" s="277">
        <v>70</v>
      </c>
      <c r="C77" s="136" t="s">
        <v>44</v>
      </c>
      <c r="D77" s="224">
        <v>284.03602233559536</v>
      </c>
      <c r="E77" s="184">
        <v>3.2458378352932891</v>
      </c>
      <c r="F77" s="232">
        <v>3.5032624658515104E-4</v>
      </c>
      <c r="G77" s="278">
        <v>65</v>
      </c>
    </row>
    <row r="78" spans="2:7" x14ac:dyDescent="0.25">
      <c r="B78" s="277">
        <v>71</v>
      </c>
      <c r="C78" s="136" t="s">
        <v>149</v>
      </c>
      <c r="D78" s="224">
        <v>273.54179876375042</v>
      </c>
      <c r="E78" s="184">
        <v>1.5881732890339821</v>
      </c>
      <c r="F78" s="232">
        <v>1.7141299581400549E-4</v>
      </c>
      <c r="G78" s="278">
        <v>75</v>
      </c>
    </row>
    <row r="79" spans="2:7" x14ac:dyDescent="0.25">
      <c r="B79" s="277">
        <v>72</v>
      </c>
      <c r="C79" s="136" t="s">
        <v>194</v>
      </c>
      <c r="D79" s="224">
        <v>262.85864228102304</v>
      </c>
      <c r="E79" s="184">
        <v>18.196652370546101</v>
      </c>
      <c r="F79" s="232">
        <v>1.9639813351341358E-3</v>
      </c>
      <c r="G79" s="278">
        <v>40</v>
      </c>
    </row>
    <row r="80" spans="2:7" x14ac:dyDescent="0.25">
      <c r="B80" s="277">
        <v>73</v>
      </c>
      <c r="C80" s="136" t="s">
        <v>163</v>
      </c>
      <c r="D80" s="224">
        <v>227.11728623864053</v>
      </c>
      <c r="E80" s="184">
        <v>0.65592721410793697</v>
      </c>
      <c r="F80" s="274">
        <v>7.0794824206220689E-5</v>
      </c>
      <c r="G80" s="278">
        <v>81</v>
      </c>
    </row>
    <row r="81" spans="2:7" x14ac:dyDescent="0.25">
      <c r="B81" s="277">
        <v>74</v>
      </c>
      <c r="C81" s="136" t="s">
        <v>157</v>
      </c>
      <c r="D81" s="224">
        <v>226.2251975078733</v>
      </c>
      <c r="E81" s="184">
        <v>0.40543604824446283</v>
      </c>
      <c r="F81" s="274">
        <v>4.3759083546133111E-5</v>
      </c>
      <c r="G81" s="278">
        <v>86</v>
      </c>
    </row>
    <row r="82" spans="2:7" x14ac:dyDescent="0.25">
      <c r="B82" s="277">
        <v>75</v>
      </c>
      <c r="C82" s="136" t="s">
        <v>123</v>
      </c>
      <c r="D82" s="224">
        <v>225.00548266159041</v>
      </c>
      <c r="E82" s="184">
        <v>26.221746989830947</v>
      </c>
      <c r="F82" s="232">
        <v>2.8301371380813024E-3</v>
      </c>
      <c r="G82" s="278">
        <v>34</v>
      </c>
    </row>
    <row r="83" spans="2:7" x14ac:dyDescent="0.25">
      <c r="B83" s="277">
        <v>76</v>
      </c>
      <c r="C83" s="136" t="s">
        <v>128</v>
      </c>
      <c r="D83" s="224">
        <v>192.50471193396919</v>
      </c>
      <c r="E83" s="184">
        <v>0.48533113694049518</v>
      </c>
      <c r="F83" s="274">
        <v>5.2382233550464634E-5</v>
      </c>
      <c r="G83" s="278">
        <v>84</v>
      </c>
    </row>
    <row r="84" spans="2:7" x14ac:dyDescent="0.25">
      <c r="B84" s="277">
        <v>77</v>
      </c>
      <c r="C84" s="136" t="s">
        <v>121</v>
      </c>
      <c r="D84" s="224">
        <v>177.00612117052094</v>
      </c>
      <c r="E84" s="184">
        <v>0.59944680588263211</v>
      </c>
      <c r="F84" s="274">
        <v>6.4698842082893117E-5</v>
      </c>
      <c r="G84" s="278">
        <v>82</v>
      </c>
    </row>
    <row r="85" spans="2:7" x14ac:dyDescent="0.25">
      <c r="B85" s="277">
        <v>78</v>
      </c>
      <c r="C85" s="136" t="s">
        <v>124</v>
      </c>
      <c r="D85" s="224">
        <v>167.15439351799685</v>
      </c>
      <c r="E85" s="184">
        <v>35.436492896495778</v>
      </c>
      <c r="F85" s="232">
        <v>3.8246930926692439E-3</v>
      </c>
      <c r="G85" s="278">
        <v>28</v>
      </c>
    </row>
    <row r="86" spans="2:7" x14ac:dyDescent="0.25">
      <c r="B86" s="277">
        <v>79</v>
      </c>
      <c r="C86" s="136" t="s">
        <v>126</v>
      </c>
      <c r="D86" s="224">
        <v>162.10653426616514</v>
      </c>
      <c r="E86" s="184">
        <v>1.9901995907979446</v>
      </c>
      <c r="F86" s="232">
        <v>2.1480406230354627E-4</v>
      </c>
      <c r="G86" s="278">
        <v>73</v>
      </c>
    </row>
    <row r="87" spans="2:7" x14ac:dyDescent="0.25">
      <c r="B87" s="277">
        <v>80</v>
      </c>
      <c r="C87" s="136" t="s">
        <v>114</v>
      </c>
      <c r="D87" s="224">
        <v>149.24394874499521</v>
      </c>
      <c r="E87" s="184">
        <v>42.308858243988738</v>
      </c>
      <c r="F87" s="232">
        <v>4.5664337708912414E-3</v>
      </c>
      <c r="G87" s="278">
        <v>27</v>
      </c>
    </row>
    <row r="88" spans="2:7" x14ac:dyDescent="0.25">
      <c r="B88" s="277">
        <v>81</v>
      </c>
      <c r="C88" s="136" t="s">
        <v>125</v>
      </c>
      <c r="D88" s="224">
        <v>142.75958993659276</v>
      </c>
      <c r="E88" s="184">
        <v>2.5890134025840994</v>
      </c>
      <c r="F88" s="232">
        <v>2.7943458475459637E-4</v>
      </c>
      <c r="G88" s="278">
        <v>66</v>
      </c>
    </row>
    <row r="89" spans="2:7" x14ac:dyDescent="0.25">
      <c r="B89" s="277">
        <v>82</v>
      </c>
      <c r="C89" s="136" t="s">
        <v>153</v>
      </c>
      <c r="D89" s="224">
        <v>126.81442268440708</v>
      </c>
      <c r="E89" s="184">
        <v>5.8387915514518109</v>
      </c>
      <c r="F89" s="232">
        <v>6.3018611298810523E-4</v>
      </c>
      <c r="G89" s="278">
        <v>55</v>
      </c>
    </row>
    <row r="90" spans="2:7" x14ac:dyDescent="0.25">
      <c r="B90" s="277">
        <v>83</v>
      </c>
      <c r="C90" s="136" t="s">
        <v>60</v>
      </c>
      <c r="D90" s="224">
        <v>98.166382307912912</v>
      </c>
      <c r="E90" s="184">
        <v>0.76273502241728552</v>
      </c>
      <c r="F90" s="274">
        <v>8.2322688655930447E-5</v>
      </c>
      <c r="G90" s="278">
        <v>79</v>
      </c>
    </row>
    <row r="91" spans="2:7" x14ac:dyDescent="0.25">
      <c r="B91" s="277">
        <v>84</v>
      </c>
      <c r="C91" s="136" t="s">
        <v>92</v>
      </c>
      <c r="D91" s="224">
        <v>82.193620825389743</v>
      </c>
      <c r="E91" s="184">
        <v>6.5058223530195788E-2</v>
      </c>
      <c r="F91" s="276">
        <v>7.0217935754550197E-6</v>
      </c>
      <c r="G91" s="278">
        <v>94</v>
      </c>
    </row>
    <row r="92" spans="2:7" x14ac:dyDescent="0.25">
      <c r="B92" s="277">
        <v>85</v>
      </c>
      <c r="C92" s="136" t="s">
        <v>82</v>
      </c>
      <c r="D92" s="224">
        <v>80.68828197317481</v>
      </c>
      <c r="E92" s="184">
        <v>4.2351423377234076E-2</v>
      </c>
      <c r="F92" s="276">
        <v>4.5710278646574477E-6</v>
      </c>
      <c r="G92" s="278">
        <v>95</v>
      </c>
    </row>
    <row r="93" spans="2:7" x14ac:dyDescent="0.25">
      <c r="B93" s="277">
        <v>86</v>
      </c>
      <c r="C93" s="136" t="s">
        <v>154</v>
      </c>
      <c r="D93" s="224">
        <v>74.342268362260711</v>
      </c>
      <c r="E93" s="184">
        <v>0.13845808863087719</v>
      </c>
      <c r="F93" s="276">
        <v>1.4943908155851075E-5</v>
      </c>
      <c r="G93" s="278">
        <v>91</v>
      </c>
    </row>
    <row r="94" spans="2:7" x14ac:dyDescent="0.25">
      <c r="B94" s="277">
        <v>87</v>
      </c>
      <c r="C94" s="136" t="s">
        <v>105</v>
      </c>
      <c r="D94" s="224">
        <v>73.70708654811645</v>
      </c>
      <c r="E94" s="184">
        <v>0.20008651016398823</v>
      </c>
      <c r="F94" s="274">
        <v>2.1595520064463708E-5</v>
      </c>
      <c r="G94" s="278">
        <v>90</v>
      </c>
    </row>
    <row r="95" spans="2:7" x14ac:dyDescent="0.25">
      <c r="B95" s="277">
        <v>88</v>
      </c>
      <c r="C95" s="136" t="s">
        <v>139</v>
      </c>
      <c r="D95" s="224">
        <v>65.242287930036582</v>
      </c>
      <c r="E95" s="184">
        <v>0.75373606241200941</v>
      </c>
      <c r="F95" s="274">
        <v>8.1351422671062349E-5</v>
      </c>
      <c r="G95" s="278">
        <v>80</v>
      </c>
    </row>
    <row r="96" spans="2:7" x14ac:dyDescent="0.25">
      <c r="B96" s="277">
        <v>89</v>
      </c>
      <c r="C96" s="136" t="s">
        <v>160</v>
      </c>
      <c r="D96" s="224">
        <v>62.44298880122706</v>
      </c>
      <c r="E96" s="184">
        <v>2.2705431543287973</v>
      </c>
      <c r="F96" s="232">
        <v>2.4506179955035955E-4</v>
      </c>
      <c r="G96" s="278">
        <v>71</v>
      </c>
    </row>
    <row r="97" spans="2:7" x14ac:dyDescent="0.25">
      <c r="B97" s="277">
        <v>90</v>
      </c>
      <c r="C97" s="136" t="s">
        <v>110</v>
      </c>
      <c r="D97" s="224">
        <v>50.233274412509424</v>
      </c>
      <c r="E97" s="184">
        <v>1.9129420132592447</v>
      </c>
      <c r="F97" s="232">
        <v>2.0646558129100103E-4</v>
      </c>
      <c r="G97" s="278">
        <v>74</v>
      </c>
    </row>
    <row r="98" spans="2:7" x14ac:dyDescent="0.25">
      <c r="B98" s="277">
        <v>91</v>
      </c>
      <c r="C98" s="136" t="s">
        <v>100</v>
      </c>
      <c r="D98" s="224">
        <v>45.720850657640867</v>
      </c>
      <c r="E98" s="184">
        <v>66.338018614137027</v>
      </c>
      <c r="F98" s="232">
        <v>7.1599230295146836E-3</v>
      </c>
      <c r="G98" s="278">
        <v>17</v>
      </c>
    </row>
    <row r="99" spans="2:7" x14ac:dyDescent="0.25">
      <c r="B99" s="277">
        <v>92</v>
      </c>
      <c r="C99" s="136" t="s">
        <v>144</v>
      </c>
      <c r="D99" s="224">
        <v>37.650970573739741</v>
      </c>
      <c r="E99" s="184">
        <v>0.10689769437869753</v>
      </c>
      <c r="F99" s="276">
        <v>1.1537565935394879E-5</v>
      </c>
      <c r="G99" s="278">
        <v>92</v>
      </c>
    </row>
    <row r="100" spans="2:7" x14ac:dyDescent="0.25">
      <c r="B100" s="277">
        <v>93</v>
      </c>
      <c r="C100" s="136" t="s">
        <v>109</v>
      </c>
      <c r="D100" s="224">
        <v>36.288015604328464</v>
      </c>
      <c r="E100" s="184">
        <v>1.2416978021705396</v>
      </c>
      <c r="F100" s="274">
        <v>1.3401757958993372E-4</v>
      </c>
      <c r="G100" s="278">
        <v>76</v>
      </c>
    </row>
    <row r="101" spans="2:7" x14ac:dyDescent="0.25">
      <c r="B101" s="277">
        <v>94</v>
      </c>
      <c r="C101" s="136" t="s">
        <v>113</v>
      </c>
      <c r="D101" s="224">
        <v>20.913051017646257</v>
      </c>
      <c r="E101" s="184">
        <v>0.25960028989311357</v>
      </c>
      <c r="F101" s="274">
        <v>2.8018896748874073E-5</v>
      </c>
      <c r="G101" s="278">
        <v>89</v>
      </c>
    </row>
    <row r="102" spans="2:7" x14ac:dyDescent="0.25">
      <c r="B102" s="277">
        <v>95</v>
      </c>
      <c r="C102" s="136" t="s">
        <v>117</v>
      </c>
      <c r="D102" s="224">
        <v>20.891372629753988</v>
      </c>
      <c r="E102" s="184">
        <v>1.9403572636553429E-2</v>
      </c>
      <c r="F102" s="276">
        <v>2.0942453434343823E-6</v>
      </c>
      <c r="G102" s="278">
        <v>96</v>
      </c>
    </row>
    <row r="103" spans="2:7" x14ac:dyDescent="0.25">
      <c r="B103" s="277">
        <v>96</v>
      </c>
      <c r="C103" s="136" t="s">
        <v>115</v>
      </c>
      <c r="D103" s="224">
        <v>20.712451762414357</v>
      </c>
      <c r="E103" s="184">
        <v>0.10625301342052704</v>
      </c>
      <c r="F103" s="276">
        <v>1.1467984929879124E-5</v>
      </c>
      <c r="G103" s="278">
        <v>93</v>
      </c>
    </row>
    <row r="104" spans="2:7" x14ac:dyDescent="0.25">
      <c r="B104" s="230"/>
      <c r="C104" s="136" t="s">
        <v>67</v>
      </c>
      <c r="D104" s="224">
        <v>0</v>
      </c>
      <c r="E104" s="142">
        <v>0</v>
      </c>
      <c r="F104" s="187">
        <v>0</v>
      </c>
      <c r="G104" s="233"/>
    </row>
    <row r="105" spans="2:7" x14ac:dyDescent="0.25">
      <c r="B105" s="230"/>
      <c r="C105" s="136" t="s">
        <v>106</v>
      </c>
      <c r="D105" s="224">
        <v>0</v>
      </c>
      <c r="E105" s="142">
        <v>0</v>
      </c>
      <c r="F105" s="275">
        <v>0</v>
      </c>
      <c r="G105" s="233"/>
    </row>
    <row r="106" spans="2:7" x14ac:dyDescent="0.25">
      <c r="B106" s="230"/>
      <c r="C106" s="136" t="s">
        <v>130</v>
      </c>
      <c r="D106" s="224">
        <v>0</v>
      </c>
      <c r="E106" s="142">
        <v>0</v>
      </c>
      <c r="F106" s="275">
        <v>0</v>
      </c>
      <c r="G106" s="233"/>
    </row>
    <row r="107" spans="2:7" x14ac:dyDescent="0.25">
      <c r="B107" s="230"/>
      <c r="C107" s="136" t="s">
        <v>156</v>
      </c>
      <c r="D107" s="224">
        <v>0</v>
      </c>
      <c r="E107" s="142">
        <v>0</v>
      </c>
      <c r="F107" s="275">
        <v>0</v>
      </c>
      <c r="G107" s="233"/>
    </row>
    <row r="108" spans="2:7" x14ac:dyDescent="0.25">
      <c r="B108" s="230"/>
      <c r="C108" s="136" t="s">
        <v>193</v>
      </c>
      <c r="D108" s="224">
        <v>0</v>
      </c>
      <c r="E108" s="142">
        <v>0</v>
      </c>
      <c r="F108" s="275">
        <v>0</v>
      </c>
      <c r="G108" s="233"/>
    </row>
    <row r="109" spans="2:7" x14ac:dyDescent="0.25">
      <c r="B109" s="230"/>
      <c r="C109" s="136" t="s">
        <v>74</v>
      </c>
      <c r="D109" s="224">
        <v>0</v>
      </c>
      <c r="E109" s="142">
        <v>0</v>
      </c>
      <c r="F109" s="275">
        <v>0</v>
      </c>
      <c r="G109" s="233"/>
    </row>
    <row r="110" spans="2:7" x14ac:dyDescent="0.25">
      <c r="B110" s="230"/>
      <c r="C110" s="136" t="s">
        <v>68</v>
      </c>
      <c r="D110" s="224">
        <v>0</v>
      </c>
      <c r="E110" s="142">
        <v>0</v>
      </c>
      <c r="F110" s="275">
        <v>0</v>
      </c>
      <c r="G110" s="233"/>
    </row>
    <row r="111" spans="2:7" x14ac:dyDescent="0.25">
      <c r="B111" s="230"/>
      <c r="C111" s="136" t="s">
        <v>55</v>
      </c>
      <c r="D111" s="224">
        <v>0</v>
      </c>
      <c r="E111" s="142">
        <v>0</v>
      </c>
      <c r="F111" s="275">
        <v>0</v>
      </c>
      <c r="G111" s="233"/>
    </row>
    <row r="112" spans="2:7" x14ac:dyDescent="0.25">
      <c r="B112" s="230"/>
      <c r="C112" s="136" t="s">
        <v>53</v>
      </c>
      <c r="D112" s="224">
        <v>0</v>
      </c>
      <c r="E112" s="142">
        <v>0</v>
      </c>
      <c r="F112" s="275">
        <v>0</v>
      </c>
      <c r="G112" s="233"/>
    </row>
    <row r="113" spans="2:7" x14ac:dyDescent="0.25">
      <c r="B113" s="230"/>
      <c r="C113" s="136" t="s">
        <v>65</v>
      </c>
      <c r="D113" s="224">
        <v>0</v>
      </c>
      <c r="E113" s="142">
        <v>0</v>
      </c>
      <c r="F113" s="275">
        <v>0</v>
      </c>
      <c r="G113" s="233"/>
    </row>
    <row r="114" spans="2:7" x14ac:dyDescent="0.25">
      <c r="B114" s="230"/>
      <c r="C114" s="136" t="s">
        <v>89</v>
      </c>
      <c r="D114" s="224">
        <v>0</v>
      </c>
      <c r="E114" s="142">
        <v>0</v>
      </c>
      <c r="F114" s="275">
        <v>0</v>
      </c>
      <c r="G114" s="233"/>
    </row>
    <row r="115" spans="2:7" x14ac:dyDescent="0.25">
      <c r="B115" s="230"/>
      <c r="C115" s="136" t="s">
        <v>57</v>
      </c>
      <c r="D115" s="224">
        <v>0</v>
      </c>
      <c r="E115" s="142">
        <v>0</v>
      </c>
      <c r="F115" s="275">
        <v>0</v>
      </c>
      <c r="G115" s="233"/>
    </row>
    <row r="116" spans="2:7" x14ac:dyDescent="0.25">
      <c r="B116" s="230"/>
      <c r="C116" s="136" t="s">
        <v>49</v>
      </c>
      <c r="D116" s="224">
        <v>0</v>
      </c>
      <c r="E116" s="142">
        <v>0</v>
      </c>
      <c r="F116" s="275">
        <v>0</v>
      </c>
      <c r="G116" s="233"/>
    </row>
    <row r="117" spans="2:7" x14ac:dyDescent="0.25">
      <c r="B117" s="230"/>
      <c r="C117" s="136" t="s">
        <v>122</v>
      </c>
      <c r="D117" s="224">
        <v>0</v>
      </c>
      <c r="E117" s="142">
        <v>0</v>
      </c>
      <c r="F117" s="275">
        <v>0</v>
      </c>
      <c r="G117" s="233"/>
    </row>
    <row r="118" spans="2:7" x14ac:dyDescent="0.25">
      <c r="B118" s="230"/>
      <c r="C118" s="136" t="s">
        <v>66</v>
      </c>
      <c r="D118" s="224">
        <v>0</v>
      </c>
      <c r="E118" s="142">
        <v>0</v>
      </c>
      <c r="F118" s="275">
        <v>0</v>
      </c>
      <c r="G118" s="233"/>
    </row>
    <row r="119" spans="2:7" x14ac:dyDescent="0.25">
      <c r="B119" s="230"/>
      <c r="C119" s="136" t="s">
        <v>54</v>
      </c>
      <c r="D119" s="224">
        <v>0</v>
      </c>
      <c r="E119" s="142">
        <v>0</v>
      </c>
      <c r="F119" s="275">
        <v>0</v>
      </c>
      <c r="G119" s="233"/>
    </row>
    <row r="120" spans="2:7" x14ac:dyDescent="0.25">
      <c r="B120" s="230"/>
      <c r="C120" s="136" t="s">
        <v>112</v>
      </c>
      <c r="D120" s="224">
        <v>0</v>
      </c>
      <c r="E120" s="142">
        <v>0</v>
      </c>
      <c r="F120" s="275">
        <v>0</v>
      </c>
      <c r="G120" s="233"/>
    </row>
    <row r="121" spans="2:7" x14ac:dyDescent="0.25">
      <c r="B121" s="230"/>
      <c r="C121" s="136" t="s">
        <v>86</v>
      </c>
      <c r="D121" s="224">
        <v>0</v>
      </c>
      <c r="E121" s="142">
        <v>0</v>
      </c>
      <c r="F121" s="275">
        <v>0</v>
      </c>
      <c r="G121" s="233"/>
    </row>
    <row r="122" spans="2:7" x14ac:dyDescent="0.25">
      <c r="B122" s="230"/>
      <c r="C122" s="136" t="s">
        <v>133</v>
      </c>
      <c r="D122" s="224">
        <v>0</v>
      </c>
      <c r="E122" s="142">
        <v>0</v>
      </c>
      <c r="F122" s="275">
        <v>0</v>
      </c>
      <c r="G122" s="233"/>
    </row>
    <row r="123" spans="2:7" x14ac:dyDescent="0.25">
      <c r="B123" s="230"/>
      <c r="C123" s="136" t="s">
        <v>203</v>
      </c>
      <c r="D123" s="224">
        <v>0</v>
      </c>
      <c r="E123" s="142">
        <v>0</v>
      </c>
      <c r="F123" s="275">
        <v>0</v>
      </c>
      <c r="G123" s="233"/>
    </row>
    <row r="124" spans="2:7" x14ac:dyDescent="0.25">
      <c r="B124" s="230"/>
      <c r="C124" s="136" t="s">
        <v>129</v>
      </c>
      <c r="D124" s="224">
        <v>0</v>
      </c>
      <c r="E124" s="142">
        <v>0</v>
      </c>
      <c r="F124" s="275">
        <v>0</v>
      </c>
      <c r="G124" s="233"/>
    </row>
    <row r="125" spans="2:7" x14ac:dyDescent="0.25">
      <c r="B125" s="230"/>
      <c r="C125" s="136" t="s">
        <v>101</v>
      </c>
      <c r="D125" s="224">
        <v>0</v>
      </c>
      <c r="E125" s="142">
        <v>0</v>
      </c>
      <c r="F125" s="275">
        <v>0</v>
      </c>
      <c r="G125" s="233"/>
    </row>
    <row r="126" spans="2:7" x14ac:dyDescent="0.25">
      <c r="B126" s="230"/>
      <c r="C126" s="136" t="s">
        <v>79</v>
      </c>
      <c r="D126" s="224">
        <v>0</v>
      </c>
      <c r="E126" s="142">
        <v>0</v>
      </c>
      <c r="F126" s="275">
        <v>0</v>
      </c>
      <c r="G126" s="233"/>
    </row>
    <row r="127" spans="2:7" x14ac:dyDescent="0.25">
      <c r="B127" s="230"/>
      <c r="C127" s="127" t="s">
        <v>251</v>
      </c>
      <c r="D127" s="224">
        <v>0</v>
      </c>
      <c r="E127" s="142">
        <v>0</v>
      </c>
      <c r="F127" s="275">
        <v>0</v>
      </c>
      <c r="G127" s="233"/>
    </row>
    <row r="128" spans="2:7" x14ac:dyDescent="0.25">
      <c r="B128" s="230"/>
      <c r="C128" s="136" t="s">
        <v>51</v>
      </c>
      <c r="D128" s="224">
        <v>0</v>
      </c>
      <c r="E128" s="142">
        <v>0</v>
      </c>
      <c r="F128" s="275">
        <v>0</v>
      </c>
      <c r="G128" s="233"/>
    </row>
    <row r="129" spans="2:7" x14ac:dyDescent="0.25">
      <c r="B129" s="230"/>
      <c r="C129" s="136" t="s">
        <v>162</v>
      </c>
      <c r="D129" s="224">
        <v>0</v>
      </c>
      <c r="E129" s="142">
        <v>0</v>
      </c>
      <c r="F129" s="275">
        <v>0</v>
      </c>
      <c r="G129" s="233"/>
    </row>
    <row r="130" spans="2:7" x14ac:dyDescent="0.25">
      <c r="B130" s="230"/>
      <c r="C130" s="136" t="s">
        <v>75</v>
      </c>
      <c r="D130" s="224">
        <v>0</v>
      </c>
      <c r="E130" s="142">
        <v>0</v>
      </c>
      <c r="F130" s="275">
        <v>0</v>
      </c>
      <c r="G130" s="233"/>
    </row>
    <row r="131" spans="2:7" x14ac:dyDescent="0.25">
      <c r="B131" s="230"/>
      <c r="C131" s="136" t="s">
        <v>136</v>
      </c>
      <c r="D131" s="224">
        <v>0</v>
      </c>
      <c r="E131" s="142">
        <v>0</v>
      </c>
      <c r="F131" s="275">
        <v>0</v>
      </c>
      <c r="G131" s="233"/>
    </row>
    <row r="132" spans="2:7" x14ac:dyDescent="0.25">
      <c r="B132" s="230"/>
      <c r="C132" s="136" t="s">
        <v>84</v>
      </c>
      <c r="D132" s="224">
        <v>0</v>
      </c>
      <c r="E132" s="142">
        <v>0</v>
      </c>
      <c r="F132" s="275">
        <v>0</v>
      </c>
      <c r="G132" s="233"/>
    </row>
    <row r="133" spans="2:7" x14ac:dyDescent="0.25">
      <c r="B133" s="230"/>
      <c r="C133" s="136" t="s">
        <v>95</v>
      </c>
      <c r="D133" s="224">
        <v>0</v>
      </c>
      <c r="E133" s="142">
        <v>0</v>
      </c>
      <c r="F133" s="275">
        <v>0</v>
      </c>
      <c r="G133" s="233"/>
    </row>
    <row r="134" spans="2:7" x14ac:dyDescent="0.25">
      <c r="B134" s="230"/>
      <c r="C134" s="136" t="s">
        <v>70</v>
      </c>
      <c r="D134" s="224">
        <v>0</v>
      </c>
      <c r="E134" s="142">
        <v>0</v>
      </c>
      <c r="F134" s="275">
        <v>0</v>
      </c>
      <c r="G134" s="233"/>
    </row>
    <row r="135" spans="2:7" x14ac:dyDescent="0.25">
      <c r="B135" s="230"/>
      <c r="C135" s="136" t="s">
        <v>81</v>
      </c>
      <c r="D135" s="224">
        <v>0</v>
      </c>
      <c r="E135" s="142">
        <v>0</v>
      </c>
      <c r="F135" s="275">
        <v>0</v>
      </c>
      <c r="G135" s="233"/>
    </row>
    <row r="136" spans="2:7" x14ac:dyDescent="0.25">
      <c r="B136" s="230"/>
      <c r="C136" s="136" t="s">
        <v>71</v>
      </c>
      <c r="D136" s="224">
        <v>0</v>
      </c>
      <c r="E136" s="142">
        <v>0</v>
      </c>
      <c r="F136" s="275">
        <v>0</v>
      </c>
      <c r="G136" s="233"/>
    </row>
    <row r="137" spans="2:7" x14ac:dyDescent="0.25">
      <c r="B137" s="230"/>
      <c r="C137" s="136" t="s">
        <v>96</v>
      </c>
      <c r="D137" s="224">
        <v>0</v>
      </c>
      <c r="E137" s="142">
        <v>0</v>
      </c>
      <c r="F137" s="275">
        <v>0</v>
      </c>
      <c r="G137" s="233"/>
    </row>
    <row r="138" spans="2:7" x14ac:dyDescent="0.25">
      <c r="B138" s="230"/>
      <c r="C138" s="136" t="s">
        <v>83</v>
      </c>
      <c r="D138" s="224">
        <v>0</v>
      </c>
      <c r="E138" s="142">
        <v>0</v>
      </c>
      <c r="F138" s="275">
        <v>0</v>
      </c>
      <c r="G138" s="233"/>
    </row>
    <row r="139" spans="2:7" x14ac:dyDescent="0.25">
      <c r="B139" s="230"/>
      <c r="C139" s="136" t="s">
        <v>131</v>
      </c>
      <c r="D139" s="224">
        <v>0</v>
      </c>
      <c r="E139" s="142">
        <v>0</v>
      </c>
      <c r="F139" s="275">
        <v>0</v>
      </c>
      <c r="G139" s="233"/>
    </row>
    <row r="140" spans="2:7" x14ac:dyDescent="0.25">
      <c r="B140" s="230"/>
      <c r="C140" s="136" t="s">
        <v>73</v>
      </c>
      <c r="D140" s="224">
        <v>0</v>
      </c>
      <c r="E140" s="142">
        <v>0</v>
      </c>
      <c r="F140" s="275">
        <v>0</v>
      </c>
      <c r="G140" s="233"/>
    </row>
    <row r="141" spans="2:7" x14ac:dyDescent="0.25">
      <c r="B141" s="230"/>
      <c r="C141" s="136" t="s">
        <v>58</v>
      </c>
      <c r="D141" s="224">
        <v>0</v>
      </c>
      <c r="E141" s="142">
        <v>0</v>
      </c>
      <c r="F141" s="275">
        <v>0</v>
      </c>
      <c r="G141" s="233"/>
    </row>
    <row r="142" spans="2:7" x14ac:dyDescent="0.25">
      <c r="B142" s="230"/>
      <c r="C142" s="136" t="s">
        <v>64</v>
      </c>
      <c r="D142" s="224">
        <v>0</v>
      </c>
      <c r="E142" s="142">
        <v>0</v>
      </c>
      <c r="F142" s="275">
        <v>0</v>
      </c>
      <c r="G142" s="233"/>
    </row>
    <row r="143" spans="2:7" x14ac:dyDescent="0.25">
      <c r="B143" s="230"/>
      <c r="C143" s="136" t="s">
        <v>52</v>
      </c>
      <c r="D143" s="224">
        <v>0</v>
      </c>
      <c r="E143" s="142">
        <v>0</v>
      </c>
      <c r="F143" s="275">
        <v>0</v>
      </c>
      <c r="G143" s="233"/>
    </row>
    <row r="144" spans="2:7" x14ac:dyDescent="0.25">
      <c r="B144" s="230"/>
      <c r="C144" s="136" t="s">
        <v>107</v>
      </c>
      <c r="D144" s="224">
        <v>0</v>
      </c>
      <c r="E144" s="142">
        <v>0</v>
      </c>
      <c r="F144" s="275">
        <v>0</v>
      </c>
      <c r="G144" s="233"/>
    </row>
    <row r="145" spans="2:7" x14ac:dyDescent="0.25">
      <c r="B145" s="230"/>
      <c r="C145" s="136" t="s">
        <v>146</v>
      </c>
      <c r="D145" s="224">
        <v>0</v>
      </c>
      <c r="E145" s="142">
        <v>0</v>
      </c>
      <c r="F145" s="275">
        <v>0</v>
      </c>
      <c r="G145" s="233"/>
    </row>
    <row r="146" spans="2:7" x14ac:dyDescent="0.25">
      <c r="B146" s="230"/>
      <c r="C146" s="136" t="s">
        <v>59</v>
      </c>
      <c r="D146" s="224">
        <v>0</v>
      </c>
      <c r="E146" s="142">
        <v>0</v>
      </c>
      <c r="F146" s="275">
        <v>0</v>
      </c>
      <c r="G146" s="233"/>
    </row>
    <row r="147" spans="2:7" x14ac:dyDescent="0.25">
      <c r="B147" s="230"/>
      <c r="C147" s="136" t="s">
        <v>72</v>
      </c>
      <c r="D147" s="224">
        <v>0</v>
      </c>
      <c r="E147" s="142">
        <v>0</v>
      </c>
      <c r="F147" s="275">
        <v>0</v>
      </c>
      <c r="G147" s="233"/>
    </row>
    <row r="148" spans="2:7" x14ac:dyDescent="0.25">
      <c r="B148" s="230"/>
      <c r="C148" s="136" t="s">
        <v>111</v>
      </c>
      <c r="D148" s="224">
        <v>0</v>
      </c>
      <c r="E148" s="142">
        <v>0</v>
      </c>
      <c r="F148" s="275">
        <v>0</v>
      </c>
      <c r="G148" s="233"/>
    </row>
    <row r="149" spans="2:7" x14ac:dyDescent="0.25">
      <c r="B149" s="230"/>
      <c r="C149" s="136" t="s">
        <v>63</v>
      </c>
      <c r="D149" s="224">
        <v>0</v>
      </c>
      <c r="E149" s="142">
        <v>0</v>
      </c>
      <c r="F149" s="275">
        <v>0</v>
      </c>
      <c r="G149" s="233"/>
    </row>
    <row r="150" spans="2:7" x14ac:dyDescent="0.25">
      <c r="B150" s="230"/>
      <c r="C150" s="136" t="s">
        <v>94</v>
      </c>
      <c r="D150" s="224">
        <v>0</v>
      </c>
      <c r="E150" s="142">
        <v>0</v>
      </c>
      <c r="F150" s="275">
        <v>0</v>
      </c>
      <c r="G150" s="233"/>
    </row>
    <row r="151" spans="2:7" x14ac:dyDescent="0.25">
      <c r="B151" s="230"/>
      <c r="C151" s="136" t="s">
        <v>69</v>
      </c>
      <c r="D151" s="224">
        <v>0</v>
      </c>
      <c r="E151" s="142">
        <v>0</v>
      </c>
      <c r="F151" s="275">
        <v>0</v>
      </c>
      <c r="G151" s="233"/>
    </row>
    <row r="152" spans="2:7" x14ac:dyDescent="0.25">
      <c r="B152" s="230"/>
      <c r="C152" s="136" t="s">
        <v>102</v>
      </c>
      <c r="D152" s="224">
        <v>0</v>
      </c>
      <c r="E152" s="142">
        <v>0</v>
      </c>
      <c r="F152" s="275">
        <v>0</v>
      </c>
      <c r="G152" s="233"/>
    </row>
    <row r="153" spans="2:7" x14ac:dyDescent="0.25">
      <c r="B153" s="230"/>
      <c r="C153" s="136" t="s">
        <v>97</v>
      </c>
      <c r="D153" s="224">
        <v>0</v>
      </c>
      <c r="E153" s="142">
        <v>0</v>
      </c>
      <c r="F153" s="275">
        <v>0</v>
      </c>
      <c r="G153" s="233"/>
    </row>
    <row r="154" spans="2:7" x14ac:dyDescent="0.25">
      <c r="B154" s="230"/>
      <c r="C154" s="136" t="s">
        <v>93</v>
      </c>
      <c r="D154" s="224">
        <v>0</v>
      </c>
      <c r="E154" s="142">
        <v>0</v>
      </c>
      <c r="F154" s="275">
        <v>0</v>
      </c>
      <c r="G154" s="233"/>
    </row>
    <row r="155" spans="2:7" x14ac:dyDescent="0.25">
      <c r="B155" s="230"/>
      <c r="C155" s="136" t="s">
        <v>99</v>
      </c>
      <c r="D155" s="224">
        <v>0</v>
      </c>
      <c r="E155" s="142">
        <v>0</v>
      </c>
      <c r="F155" s="275">
        <v>0</v>
      </c>
      <c r="G155" s="233"/>
    </row>
    <row r="156" spans="2:7" x14ac:dyDescent="0.25">
      <c r="B156" s="230"/>
      <c r="C156" s="136" t="s">
        <v>104</v>
      </c>
      <c r="D156" s="224">
        <v>0</v>
      </c>
      <c r="E156" s="142">
        <v>0</v>
      </c>
      <c r="F156" s="275">
        <v>0</v>
      </c>
      <c r="G156" s="233"/>
    </row>
    <row r="157" spans="2:7" x14ac:dyDescent="0.25">
      <c r="B157" s="230"/>
      <c r="C157" s="136" t="s">
        <v>164</v>
      </c>
      <c r="D157" s="224">
        <v>0</v>
      </c>
      <c r="E157" s="142">
        <v>0</v>
      </c>
      <c r="F157" s="275">
        <v>0</v>
      </c>
      <c r="G157" s="233"/>
    </row>
    <row r="158" spans="2:7" x14ac:dyDescent="0.25">
      <c r="B158" s="230"/>
      <c r="C158" s="136" t="s">
        <v>62</v>
      </c>
      <c r="D158" s="224">
        <v>0</v>
      </c>
      <c r="E158" s="142">
        <v>0</v>
      </c>
      <c r="F158" s="275">
        <v>0</v>
      </c>
      <c r="G158" s="233"/>
    </row>
    <row r="159" spans="2:7" x14ac:dyDescent="0.25">
      <c r="B159" s="230"/>
      <c r="C159" s="136" t="s">
        <v>87</v>
      </c>
      <c r="D159" s="224">
        <v>0</v>
      </c>
      <c r="E159" s="142">
        <v>0</v>
      </c>
      <c r="F159" s="275">
        <v>0</v>
      </c>
      <c r="G159" s="233"/>
    </row>
    <row r="160" spans="2:7" x14ac:dyDescent="0.25">
      <c r="B160" s="230"/>
      <c r="C160" s="136" t="s">
        <v>77</v>
      </c>
      <c r="D160" s="224">
        <v>0</v>
      </c>
      <c r="E160" s="142">
        <v>0</v>
      </c>
      <c r="F160" s="275">
        <v>0</v>
      </c>
      <c r="G160" s="233"/>
    </row>
    <row r="161" spans="2:7" x14ac:dyDescent="0.25">
      <c r="B161" s="230"/>
      <c r="C161" s="136" t="s">
        <v>91</v>
      </c>
      <c r="D161" s="224">
        <v>0</v>
      </c>
      <c r="E161" s="142">
        <v>0</v>
      </c>
      <c r="F161" s="275">
        <v>0</v>
      </c>
      <c r="G161" s="233"/>
    </row>
    <row r="162" spans="2:7" x14ac:dyDescent="0.25">
      <c r="B162" s="230"/>
      <c r="C162" s="136" t="s">
        <v>56</v>
      </c>
      <c r="D162" s="224">
        <v>0</v>
      </c>
      <c r="E162" s="142">
        <v>0</v>
      </c>
      <c r="F162" s="275">
        <v>0</v>
      </c>
      <c r="G162" s="233"/>
    </row>
    <row r="163" spans="2:7" x14ac:dyDescent="0.25">
      <c r="B163" s="230"/>
      <c r="C163" s="136" t="s">
        <v>88</v>
      </c>
      <c r="D163" s="224">
        <v>0</v>
      </c>
      <c r="E163" s="142">
        <v>0</v>
      </c>
      <c r="F163" s="275">
        <v>0</v>
      </c>
      <c r="G163" s="233"/>
    </row>
    <row r="164" spans="2:7" x14ac:dyDescent="0.25">
      <c r="B164" s="230"/>
      <c r="C164" s="136" t="s">
        <v>76</v>
      </c>
      <c r="D164" s="224">
        <v>0</v>
      </c>
      <c r="E164" s="142">
        <v>0</v>
      </c>
      <c r="F164" s="275">
        <v>0</v>
      </c>
      <c r="G164" s="233"/>
    </row>
    <row r="165" spans="2:7" x14ac:dyDescent="0.25">
      <c r="B165" s="230"/>
      <c r="C165" s="136" t="s">
        <v>172</v>
      </c>
      <c r="D165" s="224">
        <v>0</v>
      </c>
      <c r="E165" s="142">
        <v>0</v>
      </c>
      <c r="F165" s="275">
        <v>0</v>
      </c>
      <c r="G165" s="233"/>
    </row>
    <row r="166" spans="2:7" x14ac:dyDescent="0.25">
      <c r="B166" s="230"/>
      <c r="C166" s="136" t="s">
        <v>137</v>
      </c>
      <c r="D166" s="224">
        <v>0</v>
      </c>
      <c r="E166" s="142">
        <v>0</v>
      </c>
      <c r="F166" s="275">
        <v>0</v>
      </c>
      <c r="G166" s="233"/>
    </row>
    <row r="167" spans="2:7" x14ac:dyDescent="0.25">
      <c r="B167" s="230"/>
      <c r="C167" s="136" t="s">
        <v>108</v>
      </c>
      <c r="D167" s="224">
        <v>0</v>
      </c>
      <c r="E167" s="142">
        <v>0</v>
      </c>
      <c r="F167" s="275">
        <v>0</v>
      </c>
      <c r="G167" s="233"/>
    </row>
    <row r="168" spans="2:7" x14ac:dyDescent="0.25">
      <c r="B168" s="230"/>
      <c r="C168" s="136" t="s">
        <v>61</v>
      </c>
      <c r="D168" s="224">
        <v>0</v>
      </c>
      <c r="E168" s="142">
        <v>0</v>
      </c>
      <c r="F168" s="275">
        <v>0</v>
      </c>
      <c r="G168" s="233"/>
    </row>
    <row r="169" spans="2:7" x14ac:dyDescent="0.25">
      <c r="B169" s="230"/>
      <c r="C169" s="136" t="s">
        <v>80</v>
      </c>
      <c r="D169" s="224">
        <v>0</v>
      </c>
      <c r="E169" s="142">
        <v>0</v>
      </c>
      <c r="F169" s="275">
        <v>0</v>
      </c>
      <c r="G169" s="233"/>
    </row>
    <row r="170" spans="2:7" x14ac:dyDescent="0.25">
      <c r="B170" s="230"/>
      <c r="C170" s="136" t="s">
        <v>78</v>
      </c>
      <c r="D170" s="224">
        <v>0</v>
      </c>
      <c r="E170" s="142">
        <v>0</v>
      </c>
      <c r="F170" s="275">
        <v>0</v>
      </c>
      <c r="G170" s="233"/>
    </row>
    <row r="171" spans="2:7" x14ac:dyDescent="0.25">
      <c r="B171" s="230"/>
      <c r="C171" s="136" t="s">
        <v>50</v>
      </c>
      <c r="D171" s="224">
        <v>0</v>
      </c>
      <c r="E171" s="142">
        <v>0</v>
      </c>
      <c r="F171" s="275">
        <v>0</v>
      </c>
      <c r="G171" s="233"/>
    </row>
    <row r="172" spans="2:7" x14ac:dyDescent="0.25">
      <c r="B172" s="230"/>
      <c r="C172" s="136" t="s">
        <v>196</v>
      </c>
      <c r="D172" s="224">
        <v>0</v>
      </c>
      <c r="E172" s="142">
        <v>0</v>
      </c>
      <c r="F172" s="275">
        <v>0</v>
      </c>
      <c r="G172" s="233"/>
    </row>
    <row r="173" spans="2:7" x14ac:dyDescent="0.25">
      <c r="B173" s="230"/>
      <c r="C173" s="136" t="s">
        <v>98</v>
      </c>
      <c r="D173" s="224">
        <v>0</v>
      </c>
      <c r="E173" s="142">
        <v>0</v>
      </c>
      <c r="F173" s="275">
        <v>0</v>
      </c>
      <c r="G173" s="233"/>
    </row>
    <row r="174" spans="2:7" x14ac:dyDescent="0.25">
      <c r="B174" s="230"/>
      <c r="C174" s="136" t="s">
        <v>85</v>
      </c>
      <c r="D174" s="224">
        <v>0</v>
      </c>
      <c r="E174" s="142">
        <v>0</v>
      </c>
      <c r="F174" s="275">
        <v>0</v>
      </c>
      <c r="G174" s="233"/>
    </row>
    <row r="175" spans="2:7" x14ac:dyDescent="0.25">
      <c r="B175" s="230"/>
      <c r="C175" s="136" t="s">
        <v>119</v>
      </c>
      <c r="D175" s="224">
        <v>0</v>
      </c>
      <c r="E175" s="142">
        <v>0</v>
      </c>
      <c r="F175" s="275">
        <v>0</v>
      </c>
      <c r="G175" s="233"/>
    </row>
  </sheetData>
  <autoFilter ref="B7:G181" xr:uid="{2D032959-6C96-4F54-9A94-A6E036784FF2}">
    <sortState xmlns:xlrd2="http://schemas.microsoft.com/office/spreadsheetml/2017/richdata2" ref="B8:G181">
      <sortCondition descending="1" ref="D7:D181"/>
    </sortState>
  </autoFilter>
  <phoneticPr fontId="80"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1557-5785-485B-8D05-DD9A7EBEAC62}">
  <sheetPr>
    <tabColor theme="7" tint="0.39997558519241921"/>
  </sheetPr>
  <dimension ref="B1:AD182"/>
  <sheetViews>
    <sheetView workbookViewId="0">
      <selection activeCell="B1" sqref="B1"/>
    </sheetView>
  </sheetViews>
  <sheetFormatPr defaultRowHeight="15" x14ac:dyDescent="0.25"/>
  <cols>
    <col min="2" max="2" width="20.85546875" customWidth="1"/>
    <col min="3" max="27" width="10.7109375" customWidth="1"/>
    <col min="28" max="30" width="13.7109375" customWidth="1"/>
  </cols>
  <sheetData>
    <row r="1" spans="2:30" x14ac:dyDescent="0.25">
      <c r="B1" s="220">
        <f>Calculation!A3</f>
        <v>45962</v>
      </c>
      <c r="G1" s="190"/>
    </row>
    <row r="3" spans="2:30" ht="18.75" x14ac:dyDescent="0.3">
      <c r="B3" s="239" t="s">
        <v>241</v>
      </c>
      <c r="C3" s="240"/>
      <c r="D3" s="240"/>
      <c r="E3" s="240"/>
      <c r="F3" s="240"/>
      <c r="G3" s="240"/>
      <c r="H3" s="240"/>
      <c r="I3" s="240"/>
      <c r="J3" s="240"/>
      <c r="K3" s="240"/>
      <c r="L3" s="240"/>
      <c r="M3" s="240"/>
      <c r="N3" s="240"/>
      <c r="O3" s="240"/>
      <c r="P3" s="240"/>
      <c r="Q3" s="240"/>
      <c r="R3" s="240"/>
      <c r="S3" s="240"/>
      <c r="T3" s="240"/>
      <c r="U3" s="240"/>
      <c r="V3" s="240"/>
      <c r="W3" s="164"/>
      <c r="X3" s="199"/>
      <c r="Y3" s="199"/>
      <c r="Z3" s="199"/>
      <c r="AA3" s="199"/>
      <c r="AB3" s="240"/>
      <c r="AC3" s="164"/>
      <c r="AD3" s="165"/>
    </row>
    <row r="4" spans="2:30" x14ac:dyDescent="0.25">
      <c r="B4" s="241" t="s">
        <v>224</v>
      </c>
      <c r="C4" s="240"/>
      <c r="D4" s="240"/>
      <c r="E4" s="240"/>
      <c r="F4" s="240"/>
      <c r="G4" s="240"/>
      <c r="H4" s="240"/>
      <c r="I4" s="240"/>
      <c r="J4" s="240"/>
      <c r="K4" s="240"/>
      <c r="L4" s="240"/>
      <c r="M4" s="240"/>
      <c r="N4" s="240"/>
      <c r="O4" s="240"/>
      <c r="P4" s="240"/>
      <c r="Q4" s="240"/>
      <c r="R4" s="240"/>
      <c r="S4" s="240"/>
      <c r="T4" s="240"/>
      <c r="U4" s="240"/>
      <c r="V4" s="240"/>
      <c r="W4" s="164"/>
      <c r="X4" s="199"/>
      <c r="Y4" s="199"/>
      <c r="Z4" s="199"/>
      <c r="AA4" s="199"/>
      <c r="AB4" s="240" t="s">
        <v>225</v>
      </c>
      <c r="AC4" s="164" t="s">
        <v>225</v>
      </c>
      <c r="AD4" s="166" t="s">
        <v>41</v>
      </c>
    </row>
    <row r="5" spans="2:30" x14ac:dyDescent="0.25">
      <c r="B5" s="242" t="s">
        <v>249</v>
      </c>
      <c r="C5" s="243">
        <v>2000</v>
      </c>
      <c r="D5" s="243">
        <v>2001</v>
      </c>
      <c r="E5" s="243">
        <v>2002</v>
      </c>
      <c r="F5" s="243">
        <v>2003</v>
      </c>
      <c r="G5" s="243">
        <v>2004</v>
      </c>
      <c r="H5" s="243">
        <v>2005</v>
      </c>
      <c r="I5" s="243">
        <v>2006</v>
      </c>
      <c r="J5" s="243">
        <v>2007</v>
      </c>
      <c r="K5" s="243">
        <v>2008</v>
      </c>
      <c r="L5" s="243">
        <v>2009</v>
      </c>
      <c r="M5" s="243">
        <v>2010</v>
      </c>
      <c r="N5" s="243">
        <v>2011</v>
      </c>
      <c r="O5" s="243">
        <v>2012</v>
      </c>
      <c r="P5" s="243">
        <v>2013</v>
      </c>
      <c r="Q5" s="243">
        <v>2014</v>
      </c>
      <c r="R5" s="243">
        <v>2015</v>
      </c>
      <c r="S5" s="243">
        <v>2016</v>
      </c>
      <c r="T5" s="243">
        <v>2017</v>
      </c>
      <c r="U5" s="243">
        <v>2018</v>
      </c>
      <c r="V5" s="243">
        <v>2019</v>
      </c>
      <c r="W5" s="167">
        <v>2020</v>
      </c>
      <c r="X5" s="167">
        <v>2021</v>
      </c>
      <c r="Y5" s="167">
        <v>2022</v>
      </c>
      <c r="Z5" s="167">
        <v>2023</v>
      </c>
      <c r="AA5" s="167">
        <v>2024</v>
      </c>
      <c r="AB5" s="243" t="s">
        <v>246</v>
      </c>
      <c r="AC5" s="167" t="s">
        <v>247</v>
      </c>
      <c r="AD5" s="168" t="s">
        <v>248</v>
      </c>
    </row>
    <row r="6" spans="2:30" x14ac:dyDescent="0.25">
      <c r="B6" s="21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26">
        <f t="shared" ref="AB6:AB8" si="0">SUM(C6:V6)/20</f>
        <v>0</v>
      </c>
      <c r="AC6" s="226">
        <f t="shared" ref="AC6:AC8" si="1">SUM(W6:AA6)/5</f>
        <v>0</v>
      </c>
      <c r="AD6" s="227">
        <f t="shared" ref="AD6:AD8" si="2">SUM(AB6:AC6)/2</f>
        <v>0</v>
      </c>
    </row>
    <row r="7" spans="2:30" x14ac:dyDescent="0.25">
      <c r="B7" s="225" t="s">
        <v>223</v>
      </c>
      <c r="C7" s="206">
        <v>8005.0642521161981</v>
      </c>
      <c r="D7" s="206">
        <v>8283.8277418308808</v>
      </c>
      <c r="E7" s="206">
        <v>8571.868998733662</v>
      </c>
      <c r="F7" s="206">
        <v>8940.3277637385254</v>
      </c>
      <c r="G7" s="206">
        <v>9543.037096902357</v>
      </c>
      <c r="H7" s="206">
        <v>10154.338790495236</v>
      </c>
      <c r="I7" s="206">
        <v>10982.942447930709</v>
      </c>
      <c r="J7" s="206">
        <v>11744.47213913248</v>
      </c>
      <c r="K7" s="206">
        <v>12282.053557821413</v>
      </c>
      <c r="L7" s="206">
        <v>12232.723318561391</v>
      </c>
      <c r="M7" s="206">
        <v>12882.802802186472</v>
      </c>
      <c r="N7" s="206">
        <v>13569.247801772852</v>
      </c>
      <c r="O7" s="206">
        <v>14110.39613467667</v>
      </c>
      <c r="P7" s="206">
        <v>14639.442177911362</v>
      </c>
      <c r="Q7" s="206">
        <v>15032.306870539209</v>
      </c>
      <c r="R7" s="206">
        <v>15199.511179901889</v>
      </c>
      <c r="S7" s="206">
        <v>15651.872150052912</v>
      </c>
      <c r="T7" s="206">
        <v>16340.395480509573</v>
      </c>
      <c r="U7" s="206">
        <v>17205.806005276165</v>
      </c>
      <c r="V7" s="206">
        <v>18037.359203338499</v>
      </c>
      <c r="W7" s="206">
        <v>17808.057396681543</v>
      </c>
      <c r="X7" s="206">
        <v>19742.364712862101</v>
      </c>
      <c r="Y7" s="206">
        <v>21795.542280066293</v>
      </c>
      <c r="Z7" s="206">
        <v>23048.673139548919</v>
      </c>
      <c r="AA7" s="206">
        <v>24247.937514079225</v>
      </c>
      <c r="AB7" s="228">
        <f t="shared" si="0"/>
        <v>12670.489795671425</v>
      </c>
      <c r="AC7" s="228">
        <f t="shared" si="1"/>
        <v>21328.515008647613</v>
      </c>
      <c r="AD7" s="229">
        <f t="shared" si="2"/>
        <v>16999.50240215952</v>
      </c>
    </row>
    <row r="8" spans="2:30" x14ac:dyDescent="0.25">
      <c r="B8" s="21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26">
        <f t="shared" si="0"/>
        <v>0</v>
      </c>
      <c r="AC8" s="226">
        <f t="shared" si="1"/>
        <v>0</v>
      </c>
      <c r="AD8" s="227">
        <f t="shared" si="2"/>
        <v>0</v>
      </c>
    </row>
    <row r="9" spans="2:30" x14ac:dyDescent="0.25">
      <c r="B9" s="127" t="s">
        <v>67</v>
      </c>
      <c r="C9" s="206">
        <v>813.55025598962447</v>
      </c>
      <c r="D9" s="206">
        <v>747.68804549241315</v>
      </c>
      <c r="E9" s="206">
        <v>926.5079410116457</v>
      </c>
      <c r="F9" s="206">
        <v>966.96203205578115</v>
      </c>
      <c r="G9" s="206">
        <v>971.63350304666596</v>
      </c>
      <c r="H9" s="206">
        <v>1076.0873526087053</v>
      </c>
      <c r="I9" s="206">
        <v>1121.8344707774861</v>
      </c>
      <c r="J9" s="206">
        <v>1286.9498431267491</v>
      </c>
      <c r="K9" s="206">
        <v>1333.7472666189688</v>
      </c>
      <c r="L9" s="206">
        <v>1570.6981451794879</v>
      </c>
      <c r="M9" s="206">
        <v>1765.538028306152</v>
      </c>
      <c r="N9" s="206">
        <v>1744.0606232155815</v>
      </c>
      <c r="O9" s="206">
        <v>1988.4293038155438</v>
      </c>
      <c r="P9" s="206">
        <v>2133.241270986467</v>
      </c>
      <c r="Q9" s="206">
        <v>2224.4907481521473</v>
      </c>
      <c r="R9" s="206">
        <v>2284.0758478934936</v>
      </c>
      <c r="S9" s="206">
        <v>2213.1814410479042</v>
      </c>
      <c r="T9" s="206">
        <v>2335.7958623445379</v>
      </c>
      <c r="U9" s="206">
        <v>2432.2767008333622</v>
      </c>
      <c r="V9" s="206">
        <v>2583.4853323987691</v>
      </c>
      <c r="W9" s="206">
        <v>2561.9817605862195</v>
      </c>
      <c r="X9" s="206">
        <v>2144.1665700281878</v>
      </c>
      <c r="Y9" s="206">
        <v>2122.9958151266328</v>
      </c>
      <c r="Z9" s="206">
        <v>2201.722906916772</v>
      </c>
      <c r="AA9" s="207">
        <v>2316.2825533166283</v>
      </c>
      <c r="AB9" s="228">
        <f t="shared" ref="AB9:AB40" si="3">SUM(C9:V9)/20</f>
        <v>1626.0117007450742</v>
      </c>
      <c r="AC9" s="228">
        <f t="shared" ref="AC9:AC40" si="4">SUM(W9:AA9)/5</f>
        <v>2269.4299211948883</v>
      </c>
      <c r="AD9" s="229">
        <f t="shared" ref="AD9:AD40" si="5">SUM(AB9:AC9)/2</f>
        <v>1947.7208109699814</v>
      </c>
    </row>
    <row r="10" spans="2:30" x14ac:dyDescent="0.25">
      <c r="B10" s="127" t="s">
        <v>105</v>
      </c>
      <c r="C10" s="206">
        <v>3976.9260830203157</v>
      </c>
      <c r="D10" s="206">
        <v>4451.0005236607431</v>
      </c>
      <c r="E10" s="206">
        <v>4840.3478818915492</v>
      </c>
      <c r="F10" s="206">
        <v>5169.8425107784724</v>
      </c>
      <c r="G10" s="206">
        <v>5595.5505802569332</v>
      </c>
      <c r="H10" s="206">
        <v>6014.3268228393972</v>
      </c>
      <c r="I10" s="206">
        <v>6754.3567952485319</v>
      </c>
      <c r="J10" s="206">
        <v>7584.970686975551</v>
      </c>
      <c r="K10" s="206">
        <v>8469.260124856497</v>
      </c>
      <c r="L10" s="206">
        <v>9025.926106922876</v>
      </c>
      <c r="M10" s="206">
        <v>9755.9287596459635</v>
      </c>
      <c r="N10" s="206">
        <v>10273.466834566047</v>
      </c>
      <c r="O10" s="206">
        <v>10463.606241477346</v>
      </c>
      <c r="P10" s="206">
        <v>10588.15787670098</v>
      </c>
      <c r="Q10" s="206">
        <v>11317.283777099325</v>
      </c>
      <c r="R10" s="206">
        <v>11747.318031541989</v>
      </c>
      <c r="S10" s="206">
        <v>12208.375347337234</v>
      </c>
      <c r="T10" s="206">
        <v>13004.777625684639</v>
      </c>
      <c r="U10" s="206">
        <v>13696.533998541256</v>
      </c>
      <c r="V10" s="206">
        <v>14792.030821722074</v>
      </c>
      <c r="W10" s="206">
        <v>14512.03768337063</v>
      </c>
      <c r="X10" s="206">
        <v>16127.704852244062</v>
      </c>
      <c r="Y10" s="206">
        <v>19446.225245957277</v>
      </c>
      <c r="Z10" s="206">
        <v>21263.154568952068</v>
      </c>
      <c r="AA10" s="206">
        <v>23488.09894650806</v>
      </c>
      <c r="AB10" s="228">
        <f t="shared" si="3"/>
        <v>8986.4993715383844</v>
      </c>
      <c r="AC10" s="228">
        <f t="shared" si="4"/>
        <v>18967.44425940642</v>
      </c>
      <c r="AD10" s="229">
        <f t="shared" si="5"/>
        <v>13976.971815472403</v>
      </c>
    </row>
    <row r="11" spans="2:30" x14ac:dyDescent="0.25">
      <c r="B11" s="127" t="s">
        <v>135</v>
      </c>
      <c r="C11" s="206">
        <v>9186.8159034289856</v>
      </c>
      <c r="D11" s="206">
        <v>9543.520353849588</v>
      </c>
      <c r="E11" s="206">
        <v>10080.18250039801</v>
      </c>
      <c r="F11" s="206">
        <v>10802.750670312653</v>
      </c>
      <c r="G11" s="206">
        <v>11431.685671542564</v>
      </c>
      <c r="H11" s="206">
        <v>12246.26922436132</v>
      </c>
      <c r="I11" s="206">
        <v>12791.341260597299</v>
      </c>
      <c r="J11" s="206">
        <v>13320.964120903023</v>
      </c>
      <c r="K11" s="206">
        <v>13666.218196053427</v>
      </c>
      <c r="L11" s="206">
        <v>13651.447299504112</v>
      </c>
      <c r="M11" s="206">
        <v>14201.36599069689</v>
      </c>
      <c r="N11" s="206">
        <v>14639.877943626769</v>
      </c>
      <c r="O11" s="206">
        <v>14441.329339880571</v>
      </c>
      <c r="P11" s="206">
        <v>14370.820661674035</v>
      </c>
      <c r="Q11" s="206">
        <v>14694.14382738305</v>
      </c>
      <c r="R11" s="206">
        <v>13807.351584147766</v>
      </c>
      <c r="S11" s="206">
        <v>13437.846023216924</v>
      </c>
      <c r="T11" s="206">
        <v>13493.560749483971</v>
      </c>
      <c r="U11" s="206">
        <v>13727.126635785886</v>
      </c>
      <c r="V11" s="206">
        <v>13892.533344620473</v>
      </c>
      <c r="W11" s="206">
        <v>12676.5130564294</v>
      </c>
      <c r="X11" s="206">
        <v>14496.865469729873</v>
      </c>
      <c r="Y11" s="206">
        <v>15836.094437032132</v>
      </c>
      <c r="Z11" s="206">
        <v>16824.487903462628</v>
      </c>
      <c r="AA11" s="206">
        <v>17552.774247563109</v>
      </c>
      <c r="AB11" s="228">
        <f t="shared" si="3"/>
        <v>12871.357565073366</v>
      </c>
      <c r="AC11" s="228">
        <f t="shared" si="4"/>
        <v>15477.347022843427</v>
      </c>
      <c r="AD11" s="229">
        <f t="shared" si="5"/>
        <v>14174.352293958396</v>
      </c>
    </row>
    <row r="12" spans="2:30" x14ac:dyDescent="0.25">
      <c r="B12" s="127" t="s">
        <v>106</v>
      </c>
      <c r="C12" s="206">
        <v>3326.7799138279197</v>
      </c>
      <c r="D12" s="206">
        <v>3427.8539496339517</v>
      </c>
      <c r="E12" s="206">
        <v>3824.284804372277</v>
      </c>
      <c r="F12" s="206">
        <v>3878.50795458421</v>
      </c>
      <c r="G12" s="206">
        <v>4262.9060125877577</v>
      </c>
      <c r="H12" s="206">
        <v>4876.2876839482269</v>
      </c>
      <c r="I12" s="206">
        <v>5404.3838301697788</v>
      </c>
      <c r="J12" s="206">
        <v>6095.999266893502</v>
      </c>
      <c r="K12" s="206">
        <v>6651.377741161682</v>
      </c>
      <c r="L12" s="206">
        <v>6498.1692820980961</v>
      </c>
      <c r="M12" s="206">
        <v>6607.0221970300991</v>
      </c>
      <c r="N12" s="206">
        <v>6711.3902572388306</v>
      </c>
      <c r="O12" s="206">
        <v>7354.9429663126093</v>
      </c>
      <c r="P12" s="206">
        <v>7561.0392049517895</v>
      </c>
      <c r="Q12" s="206">
        <v>7990.2744567277496</v>
      </c>
      <c r="R12" s="206">
        <v>7119.7264427440059</v>
      </c>
      <c r="S12" s="206">
        <v>6843.7358966050379</v>
      </c>
      <c r="T12" s="206">
        <v>6992.7288342811999</v>
      </c>
      <c r="U12" s="206">
        <v>7347.7999363505187</v>
      </c>
      <c r="V12" s="206">
        <v>7528.3824179121748</v>
      </c>
      <c r="W12" s="206">
        <v>6450.7499462515398</v>
      </c>
      <c r="X12" s="206">
        <v>7408.1265912105882</v>
      </c>
      <c r="Y12" s="206">
        <v>7924.8888058390057</v>
      </c>
      <c r="Z12" s="206">
        <v>8046.8172987557891</v>
      </c>
      <c r="AA12" s="206">
        <v>8347.9527911705463</v>
      </c>
      <c r="AB12" s="228">
        <f t="shared" si="3"/>
        <v>6015.179652471571</v>
      </c>
      <c r="AC12" s="228">
        <f t="shared" si="4"/>
        <v>7635.7070866454942</v>
      </c>
      <c r="AD12" s="229">
        <f t="shared" si="5"/>
        <v>6825.4433695585321</v>
      </c>
    </row>
    <row r="13" spans="2:30" x14ac:dyDescent="0.25">
      <c r="B13" s="127" t="s">
        <v>147</v>
      </c>
      <c r="C13" s="206">
        <v>11499.982800251848</v>
      </c>
      <c r="D13" s="206">
        <v>11117.754923786984</v>
      </c>
      <c r="E13" s="206">
        <v>9953.4649288085693</v>
      </c>
      <c r="F13" s="206">
        <v>10933.392549159447</v>
      </c>
      <c r="G13" s="206">
        <v>12117.679742309769</v>
      </c>
      <c r="H13" s="206">
        <v>13464.812847056115</v>
      </c>
      <c r="I13" s="206">
        <v>14843.577865964187</v>
      </c>
      <c r="J13" s="206">
        <v>16455.112980167396</v>
      </c>
      <c r="K13" s="206">
        <v>17276.757088680555</v>
      </c>
      <c r="L13" s="206">
        <v>16182.075347767692</v>
      </c>
      <c r="M13" s="206">
        <v>17847.611037317809</v>
      </c>
      <c r="N13" s="206">
        <v>19104.990940522788</v>
      </c>
      <c r="O13" s="206">
        <v>19430.417806811183</v>
      </c>
      <c r="P13" s="206">
        <v>19928.989490167023</v>
      </c>
      <c r="Q13" s="206">
        <v>19487.418174886807</v>
      </c>
      <c r="R13" s="206">
        <v>19899.149927524544</v>
      </c>
      <c r="S13" s="206">
        <v>20105.761359796023</v>
      </c>
      <c r="T13" s="206">
        <v>23385.07409049166</v>
      </c>
      <c r="U13" s="206">
        <v>24410.391906333491</v>
      </c>
      <c r="V13" s="206">
        <v>23516.826198088642</v>
      </c>
      <c r="W13" s="206">
        <v>22393.347957535338</v>
      </c>
      <c r="X13" s="206">
        <v>26300.274261175044</v>
      </c>
      <c r="Y13" s="206">
        <v>29597.693842926288</v>
      </c>
      <c r="Z13" s="206">
        <v>30082.304524732503</v>
      </c>
      <c r="AA13" s="206">
        <v>30175.535965669857</v>
      </c>
      <c r="AB13" s="228">
        <f t="shared" si="3"/>
        <v>17048.062100294632</v>
      </c>
      <c r="AC13" s="228">
        <f t="shared" si="4"/>
        <v>27709.831310407804</v>
      </c>
      <c r="AD13" s="229">
        <f t="shared" si="5"/>
        <v>22378.94670535122</v>
      </c>
    </row>
    <row r="14" spans="2:30" x14ac:dyDescent="0.25">
      <c r="B14" s="127" t="s">
        <v>130</v>
      </c>
      <c r="C14" s="206">
        <v>2530.7439465719399</v>
      </c>
      <c r="D14" s="206">
        <v>2844.3626636700888</v>
      </c>
      <c r="E14" s="206">
        <v>3282.1170633736897</v>
      </c>
      <c r="F14" s="206">
        <v>3836.2255676867285</v>
      </c>
      <c r="G14" s="206">
        <v>4377.2275968255126</v>
      </c>
      <c r="H14" s="206">
        <v>5172.2189210295019</v>
      </c>
      <c r="I14" s="206">
        <v>6072.7592447985453</v>
      </c>
      <c r="J14" s="206">
        <v>7136.7540551995344</v>
      </c>
      <c r="K14" s="206">
        <v>7827.3166674649419</v>
      </c>
      <c r="L14" s="206">
        <v>6811.6924795958075</v>
      </c>
      <c r="M14" s="206">
        <v>7095.2126797900873</v>
      </c>
      <c r="N14" s="206">
        <v>7624.2677262690495</v>
      </c>
      <c r="O14" s="206">
        <v>8942.6353789716431</v>
      </c>
      <c r="P14" s="206">
        <v>9454.8785283655652</v>
      </c>
      <c r="Q14" s="206">
        <v>9736.234974627896</v>
      </c>
      <c r="R14" s="206">
        <v>9756.8408483602598</v>
      </c>
      <c r="S14" s="206">
        <v>10570.272041393568</v>
      </c>
      <c r="T14" s="206">
        <v>12066.004309381942</v>
      </c>
      <c r="U14" s="206">
        <v>12877.493754355326</v>
      </c>
      <c r="V14" s="206">
        <v>14975.753953815694</v>
      </c>
      <c r="W14" s="206">
        <v>14706.317304342227</v>
      </c>
      <c r="X14" s="206">
        <v>15921.705281964018</v>
      </c>
      <c r="Y14" s="206">
        <v>19161.370051418886</v>
      </c>
      <c r="Z14" s="206">
        <v>21534.030536116945</v>
      </c>
      <c r="AA14" s="206">
        <v>22823.179525569172</v>
      </c>
      <c r="AB14" s="228">
        <f t="shared" si="3"/>
        <v>7649.5506200773652</v>
      </c>
      <c r="AC14" s="228">
        <f t="shared" si="4"/>
        <v>18829.32053988225</v>
      </c>
      <c r="AD14" s="229">
        <f t="shared" si="5"/>
        <v>13239.435579979807</v>
      </c>
    </row>
    <row r="15" spans="2:30" x14ac:dyDescent="0.25">
      <c r="B15" s="127" t="s">
        <v>211</v>
      </c>
      <c r="C15" s="206">
        <v>26541.665320843698</v>
      </c>
      <c r="D15" s="206">
        <v>27645.81402897013</v>
      </c>
      <c r="E15" s="206">
        <v>29032.490955588812</v>
      </c>
      <c r="F15" s="206">
        <v>30121.818417733721</v>
      </c>
      <c r="G15" s="206">
        <v>31763.796092685396</v>
      </c>
      <c r="H15" s="206">
        <v>33036.583477024884</v>
      </c>
      <c r="I15" s="206">
        <v>34846.715630241844</v>
      </c>
      <c r="J15" s="206">
        <v>36653.841717944284</v>
      </c>
      <c r="K15" s="206">
        <v>37532.999043413263</v>
      </c>
      <c r="L15" s="206">
        <v>40312.39511869452</v>
      </c>
      <c r="M15" s="206">
        <v>39372.851103854227</v>
      </c>
      <c r="N15" s="206">
        <v>42022.7392158859</v>
      </c>
      <c r="O15" s="206">
        <v>42863.348316994525</v>
      </c>
      <c r="P15" s="206">
        <v>45930.850508150339</v>
      </c>
      <c r="Q15" s="206">
        <v>46903.770304138983</v>
      </c>
      <c r="R15" s="206">
        <v>46263.731388771994</v>
      </c>
      <c r="S15" s="206">
        <v>47260.15299337473</v>
      </c>
      <c r="T15" s="206">
        <v>48371.140995658498</v>
      </c>
      <c r="U15" s="206">
        <v>50183.689812763376</v>
      </c>
      <c r="V15" s="206">
        <v>52673.063817623079</v>
      </c>
      <c r="W15" s="206">
        <v>53984.124697907493</v>
      </c>
      <c r="X15" s="206">
        <v>58182.33694775006</v>
      </c>
      <c r="Y15" s="206">
        <v>65871.771515776942</v>
      </c>
      <c r="Z15" s="206">
        <v>70513.474870698075</v>
      </c>
      <c r="AA15" s="206">
        <v>71193.215850978784</v>
      </c>
      <c r="AB15" s="228">
        <f t="shared" si="3"/>
        <v>39466.672913017806</v>
      </c>
      <c r="AC15" s="228">
        <f t="shared" si="4"/>
        <v>63948.984776622267</v>
      </c>
      <c r="AD15" s="229">
        <f t="shared" si="5"/>
        <v>51707.828844820033</v>
      </c>
    </row>
    <row r="16" spans="2:30" x14ac:dyDescent="0.25">
      <c r="B16" s="127" t="s">
        <v>182</v>
      </c>
      <c r="C16" s="206">
        <v>29214.738648481289</v>
      </c>
      <c r="D16" s="206">
        <v>29556.403560048981</v>
      </c>
      <c r="E16" s="206">
        <v>30952.170823239823</v>
      </c>
      <c r="F16" s="206">
        <v>31962.92553310646</v>
      </c>
      <c r="G16" s="206">
        <v>33523.020496828278</v>
      </c>
      <c r="H16" s="206">
        <v>34776.669953521807</v>
      </c>
      <c r="I16" s="206">
        <v>37396.03509608662</v>
      </c>
      <c r="J16" s="206">
        <v>39193.817364097689</v>
      </c>
      <c r="K16" s="206">
        <v>41046.790035211161</v>
      </c>
      <c r="L16" s="206">
        <v>40665.504660501865</v>
      </c>
      <c r="M16" s="206">
        <v>41740.114924175839</v>
      </c>
      <c r="N16" s="206">
        <v>44171.561868702804</v>
      </c>
      <c r="O16" s="206">
        <v>46156.483207303711</v>
      </c>
      <c r="P16" s="206">
        <v>47519.852279657134</v>
      </c>
      <c r="Q16" s="206">
        <v>48355.497762440704</v>
      </c>
      <c r="R16" s="206">
        <v>49562.593925798647</v>
      </c>
      <c r="S16" s="206">
        <v>52397.863517667414</v>
      </c>
      <c r="T16" s="206">
        <v>53869.832118355604</v>
      </c>
      <c r="U16" s="206">
        <v>56636.495303054166</v>
      </c>
      <c r="V16" s="206">
        <v>60354.927942212104</v>
      </c>
      <c r="W16" s="206">
        <v>58523.033781624559</v>
      </c>
      <c r="X16" s="206">
        <v>62968.942231189205</v>
      </c>
      <c r="Y16" s="206">
        <v>70734.94256479021</v>
      </c>
      <c r="Z16" s="206">
        <v>70478.78736354108</v>
      </c>
      <c r="AA16" s="206">
        <v>71617.901749632074</v>
      </c>
      <c r="AB16" s="228">
        <f t="shared" si="3"/>
        <v>42452.664951024592</v>
      </c>
      <c r="AC16" s="228">
        <f t="shared" si="4"/>
        <v>66864.721538155427</v>
      </c>
      <c r="AD16" s="229">
        <f t="shared" si="5"/>
        <v>54658.693244590009</v>
      </c>
    </row>
    <row r="17" spans="2:30" x14ac:dyDescent="0.25">
      <c r="B17" s="127" t="s">
        <v>156</v>
      </c>
      <c r="C17" s="206">
        <v>3439.1444322200368</v>
      </c>
      <c r="D17" s="206">
        <v>3834.8981568695594</v>
      </c>
      <c r="E17" s="206">
        <v>4230.4059025540546</v>
      </c>
      <c r="F17" s="206">
        <v>4718.4211499968969</v>
      </c>
      <c r="G17" s="206">
        <v>5247.5383506146209</v>
      </c>
      <c r="H17" s="206">
        <v>6854.9361947582292</v>
      </c>
      <c r="I17" s="206">
        <v>9398.0132394043503</v>
      </c>
      <c r="J17" s="206">
        <v>11973.959638145521</v>
      </c>
      <c r="K17" s="206">
        <v>13216.843483748675</v>
      </c>
      <c r="L17" s="206">
        <v>14245.503545488084</v>
      </c>
      <c r="M17" s="206">
        <v>14930.410033794422</v>
      </c>
      <c r="N17" s="206">
        <v>14804.574450791077</v>
      </c>
      <c r="O17" s="206">
        <v>15994.146650183662</v>
      </c>
      <c r="P17" s="206">
        <v>17267.511891953709</v>
      </c>
      <c r="Q17" s="206">
        <v>17563.612245438511</v>
      </c>
      <c r="R17" s="206">
        <v>15075.272634791045</v>
      </c>
      <c r="S17" s="206">
        <v>14535.802021063304</v>
      </c>
      <c r="T17" s="206">
        <v>14315.929643106028</v>
      </c>
      <c r="U17" s="206">
        <v>15282.999523229795</v>
      </c>
      <c r="V17" s="206">
        <v>16675.317936155829</v>
      </c>
      <c r="W17" s="206">
        <v>15163.570332728206</v>
      </c>
      <c r="X17" s="206">
        <v>20111.3756952109</v>
      </c>
      <c r="Y17" s="206">
        <v>22552.088665980518</v>
      </c>
      <c r="Z17" s="206">
        <v>23651.599455176558</v>
      </c>
      <c r="AA17" s="206">
        <v>25088.950176755468</v>
      </c>
      <c r="AB17" s="228">
        <f t="shared" si="3"/>
        <v>11680.26205621537</v>
      </c>
      <c r="AC17" s="228">
        <f t="shared" si="4"/>
        <v>21313.516865170328</v>
      </c>
      <c r="AD17" s="229">
        <f t="shared" si="5"/>
        <v>16496.889460692848</v>
      </c>
    </row>
    <row r="18" spans="2:30" x14ac:dyDescent="0.25">
      <c r="B18" s="127" t="s">
        <v>193</v>
      </c>
      <c r="C18" s="206">
        <v>25421.60220885673</v>
      </c>
      <c r="D18" s="206">
        <v>26351.054536643096</v>
      </c>
      <c r="E18" s="206">
        <v>27171.286255322502</v>
      </c>
      <c r="F18" s="206">
        <v>27030.874892160773</v>
      </c>
      <c r="G18" s="206">
        <v>27659.515397810221</v>
      </c>
      <c r="H18" s="206">
        <v>29142.876451823442</v>
      </c>
      <c r="I18" s="206">
        <v>30401.482896956793</v>
      </c>
      <c r="J18" s="206">
        <v>31232.105902833566</v>
      </c>
      <c r="K18" s="206">
        <v>30678.601534921003</v>
      </c>
      <c r="L18" s="206">
        <v>29196.594037770439</v>
      </c>
      <c r="M18" s="206">
        <v>29624.951226114445</v>
      </c>
      <c r="N18" s="206">
        <v>30073.652405701127</v>
      </c>
      <c r="O18" s="206">
        <v>31035.550056887387</v>
      </c>
      <c r="P18" s="206">
        <v>30294.476830520085</v>
      </c>
      <c r="Q18" s="206">
        <v>31726.17408738624</v>
      </c>
      <c r="R18" s="206">
        <v>32137.578472990499</v>
      </c>
      <c r="S18" s="206">
        <v>32285.27603660688</v>
      </c>
      <c r="T18" s="206">
        <v>34282.17103577908</v>
      </c>
      <c r="U18" s="206">
        <v>35227.761906324289</v>
      </c>
      <c r="V18" s="206">
        <v>36116.000202535317</v>
      </c>
      <c r="W18" s="206">
        <v>27204.625909517963</v>
      </c>
      <c r="X18" s="206">
        <v>31064.682216619418</v>
      </c>
      <c r="Y18" s="206">
        <v>36791.25307920701</v>
      </c>
      <c r="Z18" s="206">
        <v>39090.166508016417</v>
      </c>
      <c r="AA18" s="206">
        <v>41197.918382990654</v>
      </c>
      <c r="AB18" s="228">
        <f t="shared" si="3"/>
        <v>30354.479318797199</v>
      </c>
      <c r="AC18" s="228">
        <f t="shared" si="4"/>
        <v>35069.729219270288</v>
      </c>
      <c r="AD18" s="229">
        <f t="shared" si="5"/>
        <v>32712.104269033742</v>
      </c>
    </row>
    <row r="19" spans="2:30" x14ac:dyDescent="0.25">
      <c r="B19" s="127" t="s">
        <v>215</v>
      </c>
      <c r="C19" s="206">
        <v>45687.521740564735</v>
      </c>
      <c r="D19" s="206">
        <v>46161.575846428816</v>
      </c>
      <c r="E19" s="206">
        <v>45091.489421865619</v>
      </c>
      <c r="F19" s="206">
        <v>45426.934593294442</v>
      </c>
      <c r="G19" s="206">
        <v>46317.028480402463</v>
      </c>
      <c r="H19" s="206">
        <v>47268.272161218796</v>
      </c>
      <c r="I19" s="206">
        <v>48009.491742150385</v>
      </c>
      <c r="J19" s="206">
        <v>49347.494619614976</v>
      </c>
      <c r="K19" s="206">
        <v>50330.324862252244</v>
      </c>
      <c r="L19" s="206">
        <v>48625.656923159608</v>
      </c>
      <c r="M19" s="206">
        <v>49254.577008423796</v>
      </c>
      <c r="N19" s="206">
        <v>52677.451119066791</v>
      </c>
      <c r="O19" s="206">
        <v>56712.569265615311</v>
      </c>
      <c r="P19" s="206">
        <v>56310.311745818915</v>
      </c>
      <c r="Q19" s="206">
        <v>54299.056461322791</v>
      </c>
      <c r="R19" s="206">
        <v>48034.246888050344</v>
      </c>
      <c r="S19" s="206">
        <v>47428.901890764937</v>
      </c>
      <c r="T19" s="206">
        <v>50184.500576730126</v>
      </c>
      <c r="U19" s="206">
        <v>51993.130781865177</v>
      </c>
      <c r="V19" s="206">
        <v>56599.521436441137</v>
      </c>
      <c r="W19" s="206">
        <v>53436.031699971172</v>
      </c>
      <c r="X19" s="206">
        <v>54954.675789553228</v>
      </c>
      <c r="Y19" s="206">
        <v>61677.653849269504</v>
      </c>
      <c r="Z19" s="206">
        <v>64171.08573590521</v>
      </c>
      <c r="AA19" s="206">
        <v>67210.989094748511</v>
      </c>
      <c r="AB19" s="228">
        <f t="shared" si="3"/>
        <v>49788.00287825257</v>
      </c>
      <c r="AC19" s="228">
        <f t="shared" si="4"/>
        <v>60290.087233889521</v>
      </c>
      <c r="AD19" s="229">
        <f t="shared" si="5"/>
        <v>55039.045056071045</v>
      </c>
    </row>
    <row r="20" spans="2:30" x14ac:dyDescent="0.25">
      <c r="B20" s="127" t="s">
        <v>74</v>
      </c>
      <c r="C20" s="206">
        <v>1511.9050058884418</v>
      </c>
      <c r="D20" s="206">
        <v>1597.5874061443494</v>
      </c>
      <c r="E20" s="206">
        <v>1658.8023093456875</v>
      </c>
      <c r="F20" s="206">
        <v>1746.1272578229809</v>
      </c>
      <c r="G20" s="206">
        <v>1861.5125628545475</v>
      </c>
      <c r="H20" s="206">
        <v>2019.7383956343126</v>
      </c>
      <c r="I20" s="206">
        <v>2195.2948546099356</v>
      </c>
      <c r="J20" s="206">
        <v>2388.1002516035733</v>
      </c>
      <c r="K20" s="206">
        <v>2554.8578823871908</v>
      </c>
      <c r="L20" s="206">
        <v>2675.2594592678533</v>
      </c>
      <c r="M20" s="206">
        <v>2833.6954436886417</v>
      </c>
      <c r="N20" s="206">
        <v>3051.269832718111</v>
      </c>
      <c r="O20" s="206">
        <v>3434.2781509044744</v>
      </c>
      <c r="P20" s="206">
        <v>3691.1043110211667</v>
      </c>
      <c r="Q20" s="206">
        <v>3972.5064773349054</v>
      </c>
      <c r="R20" s="206">
        <v>4212.2357808942761</v>
      </c>
      <c r="S20" s="206">
        <v>4579.1322868286197</v>
      </c>
      <c r="T20" s="206">
        <v>4882.6069261563907</v>
      </c>
      <c r="U20" s="206">
        <v>5490.1588186517929</v>
      </c>
      <c r="V20" s="206">
        <v>6047.1240150412523</v>
      </c>
      <c r="W20" s="206">
        <v>6640.5843733106212</v>
      </c>
      <c r="X20" s="206">
        <v>7441.0691396125412</v>
      </c>
      <c r="Y20" s="206">
        <v>8450.5490253394055</v>
      </c>
      <c r="Z20" s="206">
        <v>9147.7775066555023</v>
      </c>
      <c r="AA20" s="206">
        <v>9646.7698438325478</v>
      </c>
      <c r="AB20" s="228">
        <f t="shared" si="3"/>
        <v>3120.1648714399257</v>
      </c>
      <c r="AC20" s="228">
        <f t="shared" si="4"/>
        <v>8265.3499777501238</v>
      </c>
      <c r="AD20" s="229">
        <f t="shared" si="5"/>
        <v>5692.7574245950245</v>
      </c>
    </row>
    <row r="21" spans="2:30" x14ac:dyDescent="0.25">
      <c r="B21" s="127" t="s">
        <v>174</v>
      </c>
      <c r="C21" s="206">
        <v>5795.6522396552482</v>
      </c>
      <c r="D21" s="206">
        <v>6238.0986273118633</v>
      </c>
      <c r="E21" s="206">
        <v>6697.1543637036884</v>
      </c>
      <c r="F21" s="206">
        <v>7361.721614951045</v>
      </c>
      <c r="G21" s="206">
        <v>8482.920205868857</v>
      </c>
      <c r="H21" s="206">
        <v>9636.8911234563311</v>
      </c>
      <c r="I21" s="206">
        <v>10994.598127444777</v>
      </c>
      <c r="J21" s="206">
        <v>12320.024024905797</v>
      </c>
      <c r="K21" s="206">
        <v>13886.131409869713</v>
      </c>
      <c r="L21" s="206">
        <v>14034.191120683745</v>
      </c>
      <c r="M21" s="206">
        <v>15339.099902640331</v>
      </c>
      <c r="N21" s="206">
        <v>16563.201407820929</v>
      </c>
      <c r="O21" s="206">
        <v>18114.750860670767</v>
      </c>
      <c r="P21" s="206">
        <v>19014.052973769754</v>
      </c>
      <c r="Q21" s="206">
        <v>19037.884744018556</v>
      </c>
      <c r="R21" s="206">
        <v>18133.531308588255</v>
      </c>
      <c r="S21" s="206">
        <v>17832.477885581513</v>
      </c>
      <c r="T21" s="206">
        <v>18413.747563366978</v>
      </c>
      <c r="U21" s="206">
        <v>20025.981554359802</v>
      </c>
      <c r="V21" s="206">
        <v>22301.593241183928</v>
      </c>
      <c r="W21" s="206">
        <v>24872.306674452844</v>
      </c>
      <c r="X21" s="206">
        <v>27611.180113515707</v>
      </c>
      <c r="Y21" s="206">
        <v>28429.494881453371</v>
      </c>
      <c r="Z21" s="206">
        <v>30834.177366020114</v>
      </c>
      <c r="AA21" s="206">
        <v>33006.416667782702</v>
      </c>
      <c r="AB21" s="228">
        <f t="shared" si="3"/>
        <v>14011.185214992593</v>
      </c>
      <c r="AC21" s="228">
        <f t="shared" si="4"/>
        <v>28950.715140644948</v>
      </c>
      <c r="AD21" s="229">
        <f t="shared" si="5"/>
        <v>21480.95017781877</v>
      </c>
    </row>
    <row r="22" spans="2:30" x14ac:dyDescent="0.25">
      <c r="B22" s="127" t="s">
        <v>204</v>
      </c>
      <c r="C22" s="206">
        <v>27788.090883225625</v>
      </c>
      <c r="D22" s="206">
        <v>28796.579580446221</v>
      </c>
      <c r="E22" s="206">
        <v>30282.288645028253</v>
      </c>
      <c r="F22" s="206">
        <v>30934.582645457747</v>
      </c>
      <c r="G22" s="206">
        <v>32063.982694986538</v>
      </c>
      <c r="H22" s="206">
        <v>33177.890945815823</v>
      </c>
      <c r="I22" s="206">
        <v>35258.985063203028</v>
      </c>
      <c r="J22" s="206">
        <v>36799.531868634323</v>
      </c>
      <c r="K22" s="206">
        <v>37883.331941781944</v>
      </c>
      <c r="L22" s="206">
        <v>37885.905912560163</v>
      </c>
      <c r="M22" s="206">
        <v>39844.405438649592</v>
      </c>
      <c r="N22" s="206">
        <v>41244.849503521291</v>
      </c>
      <c r="O22" s="206">
        <v>42483.525066678776</v>
      </c>
      <c r="P22" s="206">
        <v>43864.120419683815</v>
      </c>
      <c r="Q22" s="206">
        <v>45147.642953405673</v>
      </c>
      <c r="R22" s="206">
        <v>46084.242455171683</v>
      </c>
      <c r="S22" s="206">
        <v>48414.551806568117</v>
      </c>
      <c r="T22" s="206">
        <v>50256.063177278389</v>
      </c>
      <c r="U22" s="206">
        <v>52466.733078459896</v>
      </c>
      <c r="V22" s="206">
        <v>56712.469571978043</v>
      </c>
      <c r="W22" s="206">
        <v>56120.095842046554</v>
      </c>
      <c r="X22" s="206">
        <v>60669.213774653123</v>
      </c>
      <c r="Y22" s="206">
        <v>68157.834786076055</v>
      </c>
      <c r="Z22" s="206">
        <v>69059.176826911193</v>
      </c>
      <c r="AA22" s="206">
        <v>72126.002888808871</v>
      </c>
      <c r="AB22" s="228">
        <f t="shared" si="3"/>
        <v>39869.488682626747</v>
      </c>
      <c r="AC22" s="228">
        <f t="shared" si="4"/>
        <v>65226.464823699163</v>
      </c>
      <c r="AD22" s="229">
        <f t="shared" si="5"/>
        <v>52547.976753162955</v>
      </c>
    </row>
    <row r="23" spans="2:30" x14ac:dyDescent="0.25">
      <c r="B23" s="127" t="s">
        <v>68</v>
      </c>
      <c r="C23" s="206">
        <v>1671.3572517285438</v>
      </c>
      <c r="D23" s="206">
        <v>1745.9825622769552</v>
      </c>
      <c r="E23" s="206">
        <v>1799.8826963949891</v>
      </c>
      <c r="F23" s="206">
        <v>1841.6029728387382</v>
      </c>
      <c r="G23" s="206">
        <v>1915.3464434638117</v>
      </c>
      <c r="H23" s="206">
        <v>1945.564140522958</v>
      </c>
      <c r="I23" s="206">
        <v>2020.6056773472212</v>
      </c>
      <c r="J23" s="206">
        <v>2135.5378787372133</v>
      </c>
      <c r="K23" s="206">
        <v>2215.3516385954167</v>
      </c>
      <c r="L23" s="206">
        <v>2213.3289562080931</v>
      </c>
      <c r="M23" s="206">
        <v>2220.3285461148917</v>
      </c>
      <c r="N23" s="206">
        <v>2264.8418692638443</v>
      </c>
      <c r="O23" s="206">
        <v>2346.0841620454694</v>
      </c>
      <c r="P23" s="206">
        <v>2511.653095883325</v>
      </c>
      <c r="Q23" s="206">
        <v>2670.4156139918723</v>
      </c>
      <c r="R23" s="206">
        <v>2725.3372481714405</v>
      </c>
      <c r="S23" s="206">
        <v>2842.0246258376046</v>
      </c>
      <c r="T23" s="206">
        <v>2885.8938398772107</v>
      </c>
      <c r="U23" s="206">
        <v>2965.3062814366422</v>
      </c>
      <c r="V23" s="206">
        <v>3148.9796959783848</v>
      </c>
      <c r="W23" s="206">
        <v>3244.58772756805</v>
      </c>
      <c r="X23" s="206">
        <v>3464.2886286745002</v>
      </c>
      <c r="Y23" s="206">
        <v>3844.1541574581552</v>
      </c>
      <c r="Z23" s="206">
        <v>4129.9661200141991</v>
      </c>
      <c r="AA23" s="206">
        <v>4434.5642184028029</v>
      </c>
      <c r="AB23" s="228">
        <f t="shared" si="3"/>
        <v>2304.2712598357311</v>
      </c>
      <c r="AC23" s="228">
        <f t="shared" si="4"/>
        <v>3823.5121704235416</v>
      </c>
      <c r="AD23" s="229">
        <f t="shared" si="5"/>
        <v>3063.8917151296364</v>
      </c>
    </row>
    <row r="24" spans="2:30" x14ac:dyDescent="0.25">
      <c r="B24" s="127" t="s">
        <v>92</v>
      </c>
      <c r="C24" s="206">
        <v>3113.0454392639958</v>
      </c>
      <c r="D24" s="206">
        <v>3338.4924689344775</v>
      </c>
      <c r="E24" s="206">
        <v>3662.8090717759874</v>
      </c>
      <c r="F24" s="206">
        <v>3942.2814458004927</v>
      </c>
      <c r="G24" s="206">
        <v>4172.7821711984943</v>
      </c>
      <c r="H24" s="206">
        <v>4523.3597064452897</v>
      </c>
      <c r="I24" s="206">
        <v>4860.2701715110179</v>
      </c>
      <c r="J24" s="206">
        <v>5728.9156947102183</v>
      </c>
      <c r="K24" s="206">
        <v>6035.2174114785448</v>
      </c>
      <c r="L24" s="206">
        <v>6466.0974491582974</v>
      </c>
      <c r="M24" s="206">
        <v>7245.7726352240379</v>
      </c>
      <c r="N24" s="206">
        <v>7935.4676097308784</v>
      </c>
      <c r="O24" s="206">
        <v>8577.4073190100371</v>
      </c>
      <c r="P24" s="206">
        <v>8666.9106359006855</v>
      </c>
      <c r="Q24" s="206">
        <v>9323.3944894138604</v>
      </c>
      <c r="R24" s="206">
        <v>10213.813960892168</v>
      </c>
      <c r="S24" s="206">
        <v>11273.282380767569</v>
      </c>
      <c r="T24" s="206">
        <v>11677.414265997428</v>
      </c>
      <c r="U24" s="206">
        <v>11969.561500330537</v>
      </c>
      <c r="V24" s="206">
        <v>12909.100984039864</v>
      </c>
      <c r="W24" s="206">
        <v>12475.048003427979</v>
      </c>
      <c r="X24" s="206">
        <v>13458.812666742977</v>
      </c>
      <c r="Y24" s="206">
        <v>15063.810576307216</v>
      </c>
      <c r="Z24" s="206">
        <v>16253.962950307417</v>
      </c>
      <c r="AA24" s="207">
        <v>17099.686198375512</v>
      </c>
      <c r="AB24" s="228">
        <f t="shared" si="3"/>
        <v>7281.7698405791934</v>
      </c>
      <c r="AC24" s="228">
        <f t="shared" si="4"/>
        <v>14870.264079032222</v>
      </c>
      <c r="AD24" s="229">
        <f t="shared" si="5"/>
        <v>11076.016959805707</v>
      </c>
    </row>
    <row r="25" spans="2:30" x14ac:dyDescent="0.25">
      <c r="B25" s="127" t="s">
        <v>113</v>
      </c>
      <c r="C25" s="206">
        <v>3359.095105405665</v>
      </c>
      <c r="D25" s="206">
        <v>3434.1441565038463</v>
      </c>
      <c r="E25" s="206">
        <v>3514.9142625967443</v>
      </c>
      <c r="F25" s="206">
        <v>3620.3377218958622</v>
      </c>
      <c r="G25" s="206">
        <v>3808.2180037843536</v>
      </c>
      <c r="H25" s="206">
        <v>4032.7263980008038</v>
      </c>
      <c r="I25" s="206">
        <v>4282.8716476440695</v>
      </c>
      <c r="J25" s="206">
        <v>4521.6793200279208</v>
      </c>
      <c r="K25" s="206">
        <v>4810.2785829452587</v>
      </c>
      <c r="L25" s="206">
        <v>4919.8103185910022</v>
      </c>
      <c r="M25" s="206">
        <v>5100.5275723808309</v>
      </c>
      <c r="N25" s="206">
        <v>5388.5129347758993</v>
      </c>
      <c r="O25" s="206">
        <v>5866.9841416844474</v>
      </c>
      <c r="P25" s="206">
        <v>6589.6714554379878</v>
      </c>
      <c r="Q25" s="206">
        <v>7047.2015302798882</v>
      </c>
      <c r="R25" s="206">
        <v>7152.0446502569212</v>
      </c>
      <c r="S25" s="206">
        <v>7547.9037664161069</v>
      </c>
      <c r="T25" s="206">
        <v>8510.2668567936071</v>
      </c>
      <c r="U25" s="206">
        <v>8952.5878528444355</v>
      </c>
      <c r="V25" s="206">
        <v>9174.4456361686334</v>
      </c>
      <c r="W25" s="206">
        <v>8293.9912120836525</v>
      </c>
      <c r="X25" s="206">
        <v>9454.1981468000231</v>
      </c>
      <c r="Y25" s="206">
        <v>10371.962907945142</v>
      </c>
      <c r="Z25" s="206">
        <v>10925.273052505316</v>
      </c>
      <c r="AA25" s="206">
        <v>11189.805509703556</v>
      </c>
      <c r="AB25" s="228">
        <f t="shared" si="3"/>
        <v>5581.7110957217137</v>
      </c>
      <c r="AC25" s="228">
        <f t="shared" si="4"/>
        <v>10047.046165807536</v>
      </c>
      <c r="AD25" s="229">
        <f t="shared" si="5"/>
        <v>7814.3786307646251</v>
      </c>
    </row>
    <row r="26" spans="2:30" x14ac:dyDescent="0.25">
      <c r="B26" s="127" t="s">
        <v>138</v>
      </c>
      <c r="C26" s="206">
        <v>4147.0381350940088</v>
      </c>
      <c r="D26" s="206">
        <v>4307.1231181751518</v>
      </c>
      <c r="E26" s="206">
        <v>4664.6851207200007</v>
      </c>
      <c r="F26" s="206">
        <v>4917.8640240847899</v>
      </c>
      <c r="G26" s="206">
        <v>5408.161504748432</v>
      </c>
      <c r="H26" s="206">
        <v>5955.8392069064994</v>
      </c>
      <c r="I26" s="206">
        <v>6870.5065279752016</v>
      </c>
      <c r="J26" s="206">
        <v>7686.4139346004995</v>
      </c>
      <c r="K26" s="206">
        <v>8586.7780478118093</v>
      </c>
      <c r="L26" s="206">
        <v>8693.6183974689466</v>
      </c>
      <c r="M26" s="206">
        <v>9086.7485351598461</v>
      </c>
      <c r="N26" s="206">
        <v>9761.5151957868602</v>
      </c>
      <c r="O26" s="206">
        <v>10121.15564283019</v>
      </c>
      <c r="P26" s="206">
        <v>10808.311746360527</v>
      </c>
      <c r="Q26" s="206">
        <v>11167.867488123258</v>
      </c>
      <c r="R26" s="206">
        <v>11848.63260841631</v>
      </c>
      <c r="S26" s="206">
        <v>12899.103597191892</v>
      </c>
      <c r="T26" s="206">
        <v>13626.915309658923</v>
      </c>
      <c r="U26" s="206">
        <v>14858.279889898178</v>
      </c>
      <c r="V26" s="206">
        <v>16428.393478206137</v>
      </c>
      <c r="W26" s="206">
        <v>16369.934141076525</v>
      </c>
      <c r="X26" s="206">
        <v>18286.722629013275</v>
      </c>
      <c r="Y26" s="206">
        <v>21117.283077051823</v>
      </c>
      <c r="Z26" s="206">
        <v>22512.434413542007</v>
      </c>
      <c r="AA26" s="206">
        <v>21971.148915444777</v>
      </c>
      <c r="AB26" s="228">
        <f t="shared" si="3"/>
        <v>9092.2475754608713</v>
      </c>
      <c r="AC26" s="228">
        <f t="shared" si="4"/>
        <v>20051.504635225683</v>
      </c>
      <c r="AD26" s="229">
        <f t="shared" si="5"/>
        <v>14571.876105343277</v>
      </c>
    </row>
    <row r="27" spans="2:30" x14ac:dyDescent="0.25">
      <c r="B27" s="127" t="s">
        <v>128</v>
      </c>
      <c r="C27" s="206">
        <v>9187.3637761382888</v>
      </c>
      <c r="D27" s="206">
        <v>9225.970542612964</v>
      </c>
      <c r="E27" s="206">
        <v>9752.8483079677007</v>
      </c>
      <c r="F27" s="206">
        <v>10223.968280352676</v>
      </c>
      <c r="G27" s="206">
        <v>10595.562282347546</v>
      </c>
      <c r="H27" s="206">
        <v>11222.460565952179</v>
      </c>
      <c r="I27" s="206">
        <v>12304.467177810466</v>
      </c>
      <c r="J27" s="206">
        <v>13113.248847025081</v>
      </c>
      <c r="K27" s="206">
        <v>13526.191179887443</v>
      </c>
      <c r="L27" s="206">
        <v>11445.727637432912</v>
      </c>
      <c r="M27" s="206">
        <v>12490.892315826155</v>
      </c>
      <c r="N27" s="206">
        <v>13354.861783774675</v>
      </c>
      <c r="O27" s="206">
        <v>12474.513168551779</v>
      </c>
      <c r="P27" s="206">
        <v>13340.878261986509</v>
      </c>
      <c r="Q27" s="206">
        <v>15003.319751834926</v>
      </c>
      <c r="R27" s="206">
        <v>14143.694073372764</v>
      </c>
      <c r="S27" s="206">
        <v>16228.1231235664</v>
      </c>
      <c r="T27" s="206">
        <v>15700.665047964107</v>
      </c>
      <c r="U27" s="206">
        <v>15785.819633780993</v>
      </c>
      <c r="V27" s="206">
        <v>15960.015614390279</v>
      </c>
      <c r="W27" s="206">
        <v>15292.262470477726</v>
      </c>
      <c r="X27" s="206">
        <v>17960.625443125624</v>
      </c>
      <c r="Y27" s="206">
        <v>19976.834377647614</v>
      </c>
      <c r="Z27" s="206">
        <v>21012.103197356948</v>
      </c>
      <c r="AA27" s="206">
        <v>20538.132016038591</v>
      </c>
      <c r="AB27" s="228">
        <f t="shared" si="3"/>
        <v>12754.029568628794</v>
      </c>
      <c r="AC27" s="228">
        <f t="shared" si="4"/>
        <v>18955.9915009293</v>
      </c>
      <c r="AD27" s="229">
        <f t="shared" si="5"/>
        <v>15855.010534779047</v>
      </c>
    </row>
    <row r="28" spans="2:30" x14ac:dyDescent="0.25">
      <c r="B28" s="127" t="s">
        <v>124</v>
      </c>
      <c r="C28" s="206">
        <v>9091.7685137452299</v>
      </c>
      <c r="D28" s="206">
        <v>9303.6452920237389</v>
      </c>
      <c r="E28" s="206">
        <v>9616.5948550082467</v>
      </c>
      <c r="F28" s="206">
        <v>9801.9621246482802</v>
      </c>
      <c r="G28" s="206">
        <v>10525.711378335331</v>
      </c>
      <c r="H28" s="206">
        <v>11081.247473576201</v>
      </c>
      <c r="I28" s="206">
        <v>11750.53124402168</v>
      </c>
      <c r="J28" s="206">
        <v>12672.505116017288</v>
      </c>
      <c r="K28" s="206">
        <v>13445.245469870433</v>
      </c>
      <c r="L28" s="206">
        <v>13390.683131466034</v>
      </c>
      <c r="M28" s="206">
        <v>14451.715838963668</v>
      </c>
      <c r="N28" s="206">
        <v>15211.792039165353</v>
      </c>
      <c r="O28" s="206">
        <v>15198.086330862227</v>
      </c>
      <c r="P28" s="206">
        <v>15722.333524290143</v>
      </c>
      <c r="Q28" s="206">
        <v>15827.308162551404</v>
      </c>
      <c r="R28" s="206">
        <v>14821.438317453394</v>
      </c>
      <c r="S28" s="206">
        <v>14309.206148927444</v>
      </c>
      <c r="T28" s="206">
        <v>14559.048889700427</v>
      </c>
      <c r="U28" s="206">
        <v>15463.742639388944</v>
      </c>
      <c r="V28" s="206">
        <v>16069.838015262654</v>
      </c>
      <c r="W28" s="206">
        <v>16101.618306346567</v>
      </c>
      <c r="X28" s="206">
        <v>18075.706004906784</v>
      </c>
      <c r="Y28" s="206">
        <v>19876.853353144692</v>
      </c>
      <c r="Z28" s="206">
        <v>21175.61869901852</v>
      </c>
      <c r="AA28" s="206">
        <v>22333.411664258507</v>
      </c>
      <c r="AB28" s="228">
        <f t="shared" si="3"/>
        <v>13115.720225263907</v>
      </c>
      <c r="AC28" s="228">
        <f t="shared" si="4"/>
        <v>19512.641605535016</v>
      </c>
      <c r="AD28" s="229">
        <f t="shared" si="5"/>
        <v>16314.180915399462</v>
      </c>
    </row>
    <row r="29" spans="2:30" x14ac:dyDescent="0.25">
      <c r="B29" s="127" t="s">
        <v>208</v>
      </c>
      <c r="C29" s="206">
        <v>73086.931984443989</v>
      </c>
      <c r="D29" s="206">
        <v>74253.881719350393</v>
      </c>
      <c r="E29" s="206">
        <v>76838.175858997318</v>
      </c>
      <c r="F29" s="206">
        <v>79632.172196947358</v>
      </c>
      <c r="G29" s="206">
        <v>80403.757926631748</v>
      </c>
      <c r="H29" s="206">
        <v>81534.171661681612</v>
      </c>
      <c r="I29" s="206">
        <v>86114.337221710317</v>
      </c>
      <c r="J29" s="206">
        <v>83693.321343875403</v>
      </c>
      <c r="K29" s="206">
        <v>80476.724892254846</v>
      </c>
      <c r="L29" s="206">
        <v>77957.144256041502</v>
      </c>
      <c r="M29" s="206">
        <v>79542.677876387417</v>
      </c>
      <c r="N29" s="206">
        <v>82735.391483889383</v>
      </c>
      <c r="O29" s="206">
        <v>87256.042233153799</v>
      </c>
      <c r="P29" s="206">
        <v>83237.147091823776</v>
      </c>
      <c r="Q29" s="206">
        <v>81225.548478176948</v>
      </c>
      <c r="R29" s="206">
        <v>62707.826358242753</v>
      </c>
      <c r="S29" s="206">
        <v>56679.51857513062</v>
      </c>
      <c r="T29" s="206">
        <v>61657.680280974426</v>
      </c>
      <c r="U29" s="206">
        <v>65148.826452038214</v>
      </c>
      <c r="V29" s="206">
        <v>69353.679866617793</v>
      </c>
      <c r="W29" s="206">
        <v>69787.963339360489</v>
      </c>
      <c r="X29" s="206">
        <v>78248.797110145373</v>
      </c>
      <c r="Y29" s="206">
        <v>81801.745908278972</v>
      </c>
      <c r="Z29" s="206">
        <v>85032.600867878136</v>
      </c>
      <c r="AA29" s="206">
        <v>90007.077485546994</v>
      </c>
      <c r="AB29" s="228">
        <f t="shared" si="3"/>
        <v>76176.747887918478</v>
      </c>
      <c r="AC29" s="228">
        <f t="shared" si="4"/>
        <v>80975.636942241996</v>
      </c>
      <c r="AD29" s="229">
        <f t="shared" si="5"/>
        <v>78576.192415080237</v>
      </c>
    </row>
    <row r="30" spans="2:30" x14ac:dyDescent="0.25">
      <c r="B30" s="127" t="s">
        <v>173</v>
      </c>
      <c r="C30" s="206">
        <v>6422.7893292647987</v>
      </c>
      <c r="D30" s="206">
        <v>6961.0399683432806</v>
      </c>
      <c r="E30" s="206">
        <v>7786.4217453019746</v>
      </c>
      <c r="F30" s="206">
        <v>8417.4707331587924</v>
      </c>
      <c r="G30" s="206">
        <v>9201.7397384053438</v>
      </c>
      <c r="H30" s="206">
        <v>10291.445877620312</v>
      </c>
      <c r="I30" s="206">
        <v>11408.049515587465</v>
      </c>
      <c r="J30" s="206">
        <v>12822.313048948809</v>
      </c>
      <c r="K30" s="206">
        <v>14346.875879501415</v>
      </c>
      <c r="L30" s="206">
        <v>14180.728070565263</v>
      </c>
      <c r="M30" s="206">
        <v>14955.915778827515</v>
      </c>
      <c r="N30" s="206">
        <v>15747.420164831601</v>
      </c>
      <c r="O30" s="206">
        <v>16327.287737136519</v>
      </c>
      <c r="P30" s="206">
        <v>16893.816688792675</v>
      </c>
      <c r="Q30" s="206">
        <v>17990.826957744139</v>
      </c>
      <c r="R30" s="206">
        <v>18901.171698586386</v>
      </c>
      <c r="S30" s="206">
        <v>20745.400504138273</v>
      </c>
      <c r="T30" s="206">
        <v>22316.975201721743</v>
      </c>
      <c r="U30" s="206">
        <v>24053.254073636068</v>
      </c>
      <c r="V30" s="206">
        <v>26814.471711733691</v>
      </c>
      <c r="W30" s="206">
        <v>27376.778367750128</v>
      </c>
      <c r="X30" s="206">
        <v>30973.694207022181</v>
      </c>
      <c r="Y30" s="206">
        <v>35816.491681790016</v>
      </c>
      <c r="Z30" s="206">
        <v>37507.659899220977</v>
      </c>
      <c r="AA30" s="206">
        <v>41086.303645505075</v>
      </c>
      <c r="AB30" s="228">
        <f t="shared" si="3"/>
        <v>14829.270721192301</v>
      </c>
      <c r="AC30" s="228">
        <f t="shared" si="4"/>
        <v>34552.185560257676</v>
      </c>
      <c r="AD30" s="229">
        <f t="shared" si="5"/>
        <v>24690.72814072499</v>
      </c>
    </row>
    <row r="31" spans="2:30" x14ac:dyDescent="0.25">
      <c r="B31" s="127" t="s">
        <v>55</v>
      </c>
      <c r="C31" s="206">
        <v>896.47748151081475</v>
      </c>
      <c r="D31" s="206">
        <v>947.91937467695266</v>
      </c>
      <c r="E31" s="206">
        <v>973.98393338321762</v>
      </c>
      <c r="F31" s="206">
        <v>1037.8379937465252</v>
      </c>
      <c r="G31" s="206">
        <v>1079.0000914275126</v>
      </c>
      <c r="H31" s="206">
        <v>1171.7643231958748</v>
      </c>
      <c r="I31" s="206">
        <v>1244.0024384431906</v>
      </c>
      <c r="J31" s="206">
        <v>1290.499510174245</v>
      </c>
      <c r="K31" s="206">
        <v>1351.3604156913304</v>
      </c>
      <c r="L31" s="206">
        <v>1359.6922490730215</v>
      </c>
      <c r="M31" s="206">
        <v>1449.4221638292095</v>
      </c>
      <c r="N31" s="206">
        <v>1531.3433824398164</v>
      </c>
      <c r="O31" s="206">
        <v>1571.8388447731454</v>
      </c>
      <c r="P31" s="206">
        <v>1642.8921312577647</v>
      </c>
      <c r="Q31" s="206">
        <v>1661.3177379375693</v>
      </c>
      <c r="R31" s="206">
        <v>1691.5793538740807</v>
      </c>
      <c r="S31" s="206">
        <v>1881.7589313440665</v>
      </c>
      <c r="T31" s="206">
        <v>2042.4029525991662</v>
      </c>
      <c r="U31" s="206">
        <v>2073.3235382155035</v>
      </c>
      <c r="V31" s="206">
        <v>2232.1628201658523</v>
      </c>
      <c r="W31" s="206">
        <v>2380.7228278180219</v>
      </c>
      <c r="X31" s="206">
        <v>2486.4309314776174</v>
      </c>
      <c r="Y31" s="206">
        <v>2641.8701127696777</v>
      </c>
      <c r="Z31" s="206">
        <v>2754.713465434274</v>
      </c>
      <c r="AA31" s="206">
        <v>2896.187415937592</v>
      </c>
      <c r="AB31" s="228">
        <f t="shared" si="3"/>
        <v>1456.5289833879428</v>
      </c>
      <c r="AC31" s="228">
        <f t="shared" si="4"/>
        <v>2631.9849506874366</v>
      </c>
      <c r="AD31" s="229">
        <f t="shared" si="5"/>
        <v>2044.2569670376897</v>
      </c>
    </row>
    <row r="32" spans="2:30" x14ac:dyDescent="0.25">
      <c r="B32" s="127" t="s">
        <v>53</v>
      </c>
      <c r="C32" s="206">
        <v>519.11506039635526</v>
      </c>
      <c r="D32" s="206">
        <v>528.31116155676693</v>
      </c>
      <c r="E32" s="206">
        <v>544.79449650416859</v>
      </c>
      <c r="F32" s="206">
        <v>531.68740526713952</v>
      </c>
      <c r="G32" s="206">
        <v>551.43235258373329</v>
      </c>
      <c r="H32" s="206">
        <v>552.91776730007109</v>
      </c>
      <c r="I32" s="206">
        <v>579.57132132555751</v>
      </c>
      <c r="J32" s="206">
        <v>593.4637559488167</v>
      </c>
      <c r="K32" s="206">
        <v>608.67043831071976</v>
      </c>
      <c r="L32" s="206">
        <v>604.36785092248556</v>
      </c>
      <c r="M32" s="206">
        <v>613.64984895619318</v>
      </c>
      <c r="N32" s="206">
        <v>628.66767798263709</v>
      </c>
      <c r="O32" s="206">
        <v>638.87318163300847</v>
      </c>
      <c r="P32" s="206">
        <v>687.36592007770571</v>
      </c>
      <c r="Q32" s="206">
        <v>724.36035749138455</v>
      </c>
      <c r="R32" s="206">
        <v>797.42623440688328</v>
      </c>
      <c r="S32" s="206">
        <v>771.98743371754108</v>
      </c>
      <c r="T32" s="206">
        <v>761.26925722128976</v>
      </c>
      <c r="U32" s="206">
        <v>753.45551606619472</v>
      </c>
      <c r="V32" s="206">
        <v>779.19799065336326</v>
      </c>
      <c r="W32" s="206">
        <v>786.51583067464844</v>
      </c>
      <c r="X32" s="206">
        <v>836.66557133782862</v>
      </c>
      <c r="Y32" s="206">
        <v>888.51815838692482</v>
      </c>
      <c r="Z32" s="206">
        <v>919.59797149180554</v>
      </c>
      <c r="AA32" s="206">
        <v>949.83461311820804</v>
      </c>
      <c r="AB32" s="228">
        <f t="shared" si="3"/>
        <v>638.52925141610069</v>
      </c>
      <c r="AC32" s="228">
        <f t="shared" si="4"/>
        <v>876.22642900188316</v>
      </c>
      <c r="AD32" s="229">
        <f t="shared" si="5"/>
        <v>757.37784020899198</v>
      </c>
    </row>
    <row r="33" spans="2:30" x14ac:dyDescent="0.25">
      <c r="B33" s="127" t="s">
        <v>65</v>
      </c>
      <c r="C33" s="206">
        <v>1255.6403784237225</v>
      </c>
      <c r="D33" s="206">
        <v>1357.4261110626501</v>
      </c>
      <c r="E33" s="206">
        <v>1442.4648142984429</v>
      </c>
      <c r="F33" s="206">
        <v>1597.8822644628624</v>
      </c>
      <c r="G33" s="206">
        <v>1769.7623502524439</v>
      </c>
      <c r="H33" s="206">
        <v>2038.1459862512042</v>
      </c>
      <c r="I33" s="206">
        <v>2296.7685787527448</v>
      </c>
      <c r="J33" s="206">
        <v>2566.1475973255301</v>
      </c>
      <c r="K33" s="206">
        <v>2768.792376176752</v>
      </c>
      <c r="L33" s="206">
        <v>2854.0328837654861</v>
      </c>
      <c r="M33" s="206">
        <v>2988.5040143945666</v>
      </c>
      <c r="N33" s="206">
        <v>3223.1020935163779</v>
      </c>
      <c r="O33" s="206">
        <v>3583.4822973943692</v>
      </c>
      <c r="P33" s="206">
        <v>3890.9484120522075</v>
      </c>
      <c r="Q33" s="206">
        <v>4117.7886830900597</v>
      </c>
      <c r="R33" s="206">
        <v>4433.6439350057199</v>
      </c>
      <c r="S33" s="206">
        <v>4748.1242852152782</v>
      </c>
      <c r="T33" s="206">
        <v>5050.0635661511278</v>
      </c>
      <c r="U33" s="206">
        <v>5616.9808702330311</v>
      </c>
      <c r="V33" s="206">
        <v>6153.9943952842723</v>
      </c>
      <c r="W33" s="206">
        <v>5942.4538037392867</v>
      </c>
      <c r="X33" s="206">
        <v>6225.5326547474051</v>
      </c>
      <c r="Y33" s="206">
        <v>6918.8162694676648</v>
      </c>
      <c r="Z33" s="206">
        <v>7430.730857094155</v>
      </c>
      <c r="AA33" s="206">
        <v>7969.9336107740801</v>
      </c>
      <c r="AB33" s="228">
        <f t="shared" si="3"/>
        <v>3187.6847946554426</v>
      </c>
      <c r="AC33" s="228">
        <f t="shared" si="4"/>
        <v>6897.4934391645193</v>
      </c>
      <c r="AD33" s="229">
        <f t="shared" si="5"/>
        <v>5042.5891169099814</v>
      </c>
    </row>
    <row r="34" spans="2:30" x14ac:dyDescent="0.25">
      <c r="B34" s="127" t="s">
        <v>89</v>
      </c>
      <c r="C34" s="206">
        <v>2108.4945495975057</v>
      </c>
      <c r="D34" s="206">
        <v>2190.8964072416634</v>
      </c>
      <c r="E34" s="206">
        <v>2263.0551967435558</v>
      </c>
      <c r="F34" s="206">
        <v>2368.1011947736934</v>
      </c>
      <c r="G34" s="206">
        <v>2532.6474442421413</v>
      </c>
      <c r="H34" s="206">
        <v>2597.6803989321938</v>
      </c>
      <c r="I34" s="206">
        <v>2704.4373980037653</v>
      </c>
      <c r="J34" s="206">
        <v>2817.7222811837983</v>
      </c>
      <c r="K34" s="206">
        <v>2870.4410686660535</v>
      </c>
      <c r="L34" s="206">
        <v>2878.9514388613779</v>
      </c>
      <c r="M34" s="206">
        <v>2913.9429275560551</v>
      </c>
      <c r="N34" s="206">
        <v>2988.8172872550999</v>
      </c>
      <c r="O34" s="206">
        <v>3059.6422656825075</v>
      </c>
      <c r="P34" s="206">
        <v>3238.8682984373254</v>
      </c>
      <c r="Q34" s="206">
        <v>3422.2612815834382</v>
      </c>
      <c r="R34" s="206">
        <v>3497.6606756395859</v>
      </c>
      <c r="S34" s="206">
        <v>3626.9993202857822</v>
      </c>
      <c r="T34" s="206">
        <v>3767.4307288382424</v>
      </c>
      <c r="U34" s="206">
        <v>4010.7636006952634</v>
      </c>
      <c r="V34" s="206">
        <v>4241.111749205922</v>
      </c>
      <c r="W34" s="206">
        <v>4365.4470412839237</v>
      </c>
      <c r="X34" s="206">
        <v>4793.5562820019559</v>
      </c>
      <c r="Y34" s="206">
        <v>5188.9775086608142</v>
      </c>
      <c r="Z34" s="206">
        <v>5405.5746574286941</v>
      </c>
      <c r="AA34" s="206">
        <v>5591.4963978170554</v>
      </c>
      <c r="AB34" s="228">
        <f t="shared" si="3"/>
        <v>3004.996275671248</v>
      </c>
      <c r="AC34" s="228">
        <f t="shared" si="4"/>
        <v>5069.0103774384888</v>
      </c>
      <c r="AD34" s="229">
        <f t="shared" si="5"/>
        <v>4037.0033265548682</v>
      </c>
    </row>
    <row r="35" spans="2:30" x14ac:dyDescent="0.25">
      <c r="B35" s="127" t="s">
        <v>210</v>
      </c>
      <c r="C35" s="206">
        <v>29362.084160978553</v>
      </c>
      <c r="D35" s="206">
        <v>30230.848768576154</v>
      </c>
      <c r="E35" s="206">
        <v>30963.921885668424</v>
      </c>
      <c r="F35" s="206">
        <v>32351.545696869758</v>
      </c>
      <c r="G35" s="206">
        <v>33927.669695253229</v>
      </c>
      <c r="H35" s="206">
        <v>36328.378994377046</v>
      </c>
      <c r="I35" s="206">
        <v>38119.390959354525</v>
      </c>
      <c r="J35" s="206">
        <v>39575.477007587608</v>
      </c>
      <c r="K35" s="206">
        <v>40376.088283638397</v>
      </c>
      <c r="L35" s="206">
        <v>38864.056695853826</v>
      </c>
      <c r="M35" s="206">
        <v>40098.253719113934</v>
      </c>
      <c r="N35" s="206">
        <v>41666.837459027847</v>
      </c>
      <c r="O35" s="206">
        <v>42291.972935709426</v>
      </c>
      <c r="P35" s="206">
        <v>44301.056252913259</v>
      </c>
      <c r="Q35" s="206">
        <v>45758.100729730439</v>
      </c>
      <c r="R35" s="206">
        <v>44669.451363183842</v>
      </c>
      <c r="S35" s="206">
        <v>46470.646639110884</v>
      </c>
      <c r="T35" s="206">
        <v>48317.387445716289</v>
      </c>
      <c r="U35" s="206">
        <v>49982.599911834579</v>
      </c>
      <c r="V35" s="206">
        <v>50498.973105744823</v>
      </c>
      <c r="W35" s="206">
        <v>48590.683212193901</v>
      </c>
      <c r="X35" s="206">
        <v>56995.117678135117</v>
      </c>
      <c r="Y35" s="206">
        <v>63578.320194955406</v>
      </c>
      <c r="Z35" s="206">
        <v>64462.921169449459</v>
      </c>
      <c r="AA35" s="206">
        <v>65463.099099336141</v>
      </c>
      <c r="AB35" s="228">
        <f t="shared" si="3"/>
        <v>40207.737085512133</v>
      </c>
      <c r="AC35" s="228">
        <f t="shared" si="4"/>
        <v>59818.028270814008</v>
      </c>
      <c r="AD35" s="229">
        <f t="shared" si="5"/>
        <v>50012.882678163071</v>
      </c>
    </row>
    <row r="36" spans="2:30" x14ac:dyDescent="0.25">
      <c r="B36" s="127" t="s">
        <v>82</v>
      </c>
      <c r="C36" s="206">
        <v>3124.4948835502432</v>
      </c>
      <c r="D36" s="206">
        <v>3216.6465119660188</v>
      </c>
      <c r="E36" s="206">
        <v>3388.4481445227443</v>
      </c>
      <c r="F36" s="206">
        <v>3551.4638434881022</v>
      </c>
      <c r="G36" s="206">
        <v>3968.6569170408761</v>
      </c>
      <c r="H36" s="206">
        <v>4324.2023245463861</v>
      </c>
      <c r="I36" s="206">
        <v>4758.3770499567772</v>
      </c>
      <c r="J36" s="206">
        <v>5566.7694910158316</v>
      </c>
      <c r="K36" s="206">
        <v>6010.8513684747159</v>
      </c>
      <c r="L36" s="206">
        <v>5900.6608652914201</v>
      </c>
      <c r="M36" s="206">
        <v>6038.5852565566456</v>
      </c>
      <c r="N36" s="206">
        <v>6384.2284409041476</v>
      </c>
      <c r="O36" s="206">
        <v>6318.0610872336438</v>
      </c>
      <c r="P36" s="206">
        <v>6367.280013225015</v>
      </c>
      <c r="Q36" s="206">
        <v>6416.8330115097669</v>
      </c>
      <c r="R36" s="206">
        <v>6773.4867996938583</v>
      </c>
      <c r="S36" s="206">
        <v>7350.7535872672688</v>
      </c>
      <c r="T36" s="206">
        <v>7935.76176281072</v>
      </c>
      <c r="U36" s="206">
        <v>7916.421153261741</v>
      </c>
      <c r="V36" s="206">
        <v>8645.7564685934303</v>
      </c>
      <c r="W36" s="206">
        <v>6852.5766993035459</v>
      </c>
      <c r="X36" s="206">
        <v>7685.419213936686</v>
      </c>
      <c r="Y36" s="206">
        <v>9481.0733540560486</v>
      </c>
      <c r="Z36" s="206">
        <v>10300.440893831621</v>
      </c>
      <c r="AA36" s="206">
        <v>11261.770648636519</v>
      </c>
      <c r="AB36" s="228">
        <f t="shared" si="3"/>
        <v>5697.886949045469</v>
      </c>
      <c r="AC36" s="228">
        <f t="shared" si="4"/>
        <v>9116.2561619528842</v>
      </c>
      <c r="AD36" s="229">
        <f t="shared" si="5"/>
        <v>7407.0715554991766</v>
      </c>
    </row>
    <row r="37" spans="2:30" x14ac:dyDescent="0.25">
      <c r="B37" s="127" t="s">
        <v>57</v>
      </c>
      <c r="C37" s="206">
        <v>639.83699702226716</v>
      </c>
      <c r="D37" s="206">
        <v>668.44593928347319</v>
      </c>
      <c r="E37" s="206">
        <v>688.18045108871968</v>
      </c>
      <c r="F37" s="206">
        <v>648.19321539733096</v>
      </c>
      <c r="G37" s="206">
        <v>690.42651402775505</v>
      </c>
      <c r="H37" s="206">
        <v>702.46062459123209</v>
      </c>
      <c r="I37" s="206">
        <v>743.28748020898274</v>
      </c>
      <c r="J37" s="206">
        <v>783.35544528092839</v>
      </c>
      <c r="K37" s="206">
        <v>797.65280616607731</v>
      </c>
      <c r="L37" s="206">
        <v>877.25213110487834</v>
      </c>
      <c r="M37" s="206">
        <v>936.48549737146811</v>
      </c>
      <c r="N37" s="206">
        <v>980.18552095185157</v>
      </c>
      <c r="O37" s="206">
        <v>1062.0680994104889</v>
      </c>
      <c r="P37" s="206">
        <v>709.85348124544601</v>
      </c>
      <c r="Q37" s="206">
        <v>698.96373892307224</v>
      </c>
      <c r="R37" s="206">
        <v>768.87088799917353</v>
      </c>
      <c r="S37" s="206">
        <v>826.01330138316871</v>
      </c>
      <c r="T37" s="206">
        <v>883.81073487606591</v>
      </c>
      <c r="U37" s="206">
        <v>905.8177889410938</v>
      </c>
      <c r="V37" s="206">
        <v>984.84318367885692</v>
      </c>
      <c r="W37" s="206">
        <v>1066.2900542315085</v>
      </c>
      <c r="X37" s="206">
        <v>1128.5523799645857</v>
      </c>
      <c r="Y37" s="206">
        <v>1217.8497714728867</v>
      </c>
      <c r="Z37" s="206">
        <v>1257.0943570991444</v>
      </c>
      <c r="AA37" s="206">
        <v>1263.5955427907948</v>
      </c>
      <c r="AB37" s="228">
        <f t="shared" si="3"/>
        <v>799.80019194761655</v>
      </c>
      <c r="AC37" s="228">
        <f t="shared" si="4"/>
        <v>1186.6764211117841</v>
      </c>
      <c r="AD37" s="229">
        <f t="shared" si="5"/>
        <v>993.23830652970037</v>
      </c>
    </row>
    <row r="38" spans="2:30" x14ac:dyDescent="0.25">
      <c r="B38" s="127" t="s">
        <v>49</v>
      </c>
      <c r="C38" s="206">
        <v>1039.0695528355695</v>
      </c>
      <c r="D38" s="206">
        <v>1146.9795931593451</v>
      </c>
      <c r="E38" s="206">
        <v>1220.4498592319558</v>
      </c>
      <c r="F38" s="206">
        <v>1371.8373336997267</v>
      </c>
      <c r="G38" s="206">
        <v>1800.456460237097</v>
      </c>
      <c r="H38" s="206">
        <v>2092.6770426580961</v>
      </c>
      <c r="I38" s="206">
        <v>2070.1297880209504</v>
      </c>
      <c r="J38" s="206">
        <v>2143.705353466255</v>
      </c>
      <c r="K38" s="206">
        <v>2175.4548093416279</v>
      </c>
      <c r="L38" s="206">
        <v>2083.7761171802422</v>
      </c>
      <c r="M38" s="206">
        <v>2318.398442938937</v>
      </c>
      <c r="N38" s="206">
        <v>2388.1651214944068</v>
      </c>
      <c r="O38" s="206">
        <v>2435.1240819184018</v>
      </c>
      <c r="P38" s="206">
        <v>2110.2470513698809</v>
      </c>
      <c r="Q38" s="206">
        <v>2133.184411987867</v>
      </c>
      <c r="R38" s="206">
        <v>2377.511371857513</v>
      </c>
      <c r="S38" s="206">
        <v>2120.0875155385716</v>
      </c>
      <c r="T38" s="206">
        <v>2097.1442548360369</v>
      </c>
      <c r="U38" s="206">
        <v>2227.8133537261147</v>
      </c>
      <c r="V38" s="206">
        <v>2351.6533976774026</v>
      </c>
      <c r="W38" s="206">
        <v>2185.9903417353721</v>
      </c>
      <c r="X38" s="206">
        <v>2435.0727465109971</v>
      </c>
      <c r="Y38" s="206">
        <v>2845.0483830423655</v>
      </c>
      <c r="Z38" s="206">
        <v>2931.5790089040875</v>
      </c>
      <c r="AA38" s="206">
        <v>2961.9319239201045</v>
      </c>
      <c r="AB38" s="228">
        <f t="shared" si="3"/>
        <v>1985.1932456587995</v>
      </c>
      <c r="AC38" s="228">
        <f t="shared" si="4"/>
        <v>2671.9244808225853</v>
      </c>
      <c r="AD38" s="229">
        <f t="shared" si="5"/>
        <v>2328.5588632406925</v>
      </c>
    </row>
    <row r="39" spans="2:30" x14ac:dyDescent="0.25">
      <c r="B39" s="127" t="s">
        <v>140</v>
      </c>
      <c r="C39" s="206">
        <v>9375.5900838833732</v>
      </c>
      <c r="D39" s="206">
        <v>9775.5532350579961</v>
      </c>
      <c r="E39" s="206">
        <v>10133.404114205965</v>
      </c>
      <c r="F39" s="206">
        <v>10708.823647058189</v>
      </c>
      <c r="G39" s="206">
        <v>11612.399685351716</v>
      </c>
      <c r="H39" s="206">
        <v>12550.434800764531</v>
      </c>
      <c r="I39" s="206">
        <v>15510.77007394519</v>
      </c>
      <c r="J39" s="206">
        <v>16697.516021741594</v>
      </c>
      <c r="K39" s="206">
        <v>16375.964853601148</v>
      </c>
      <c r="L39" s="206">
        <v>15951.330487787836</v>
      </c>
      <c r="M39" s="206">
        <v>17917.895121709666</v>
      </c>
      <c r="N39" s="206">
        <v>20121.683421420927</v>
      </c>
      <c r="O39" s="206">
        <v>21366.177126490871</v>
      </c>
      <c r="P39" s="206">
        <v>22201.066068433745</v>
      </c>
      <c r="Q39" s="206">
        <v>22553.616178737211</v>
      </c>
      <c r="R39" s="206">
        <v>22457.880061456504</v>
      </c>
      <c r="S39" s="206">
        <v>23256.50360422114</v>
      </c>
      <c r="T39" s="206">
        <v>24295.22376660203</v>
      </c>
      <c r="U39" s="206">
        <v>25305.090346261077</v>
      </c>
      <c r="V39" s="206">
        <v>25611.757826945843</v>
      </c>
      <c r="W39" s="206">
        <v>25350.863508297174</v>
      </c>
      <c r="X39" s="206">
        <v>29089.850459727979</v>
      </c>
      <c r="Y39" s="206">
        <v>30820.352697117873</v>
      </c>
      <c r="Z39" s="206">
        <v>32801.378637841815</v>
      </c>
      <c r="AA39" s="206">
        <v>34637.116827914339</v>
      </c>
      <c r="AB39" s="228">
        <f t="shared" si="3"/>
        <v>17688.93402628383</v>
      </c>
      <c r="AC39" s="228">
        <f t="shared" si="4"/>
        <v>30539.912426179839</v>
      </c>
      <c r="AD39" s="229">
        <f t="shared" si="5"/>
        <v>24114.423226231833</v>
      </c>
    </row>
    <row r="40" spans="2:30" x14ac:dyDescent="0.25">
      <c r="B40" s="127" t="s">
        <v>134</v>
      </c>
      <c r="C40" s="206">
        <v>2963.5323860202293</v>
      </c>
      <c r="D40" s="206">
        <v>3258.4021066030464</v>
      </c>
      <c r="E40" s="206">
        <v>3590.7659594167039</v>
      </c>
      <c r="F40" s="206">
        <v>4007.1160460542319</v>
      </c>
      <c r="G40" s="206">
        <v>4504.9293723759565</v>
      </c>
      <c r="H40" s="206">
        <v>5148.1827393380518</v>
      </c>
      <c r="I40" s="206">
        <v>5946.2868283018524</v>
      </c>
      <c r="J40" s="206">
        <v>6935.2658058443358</v>
      </c>
      <c r="K40" s="206">
        <v>7712.8460842506856</v>
      </c>
      <c r="L40" s="206">
        <v>8447.9828146922682</v>
      </c>
      <c r="M40" s="206">
        <v>9411.1382190320437</v>
      </c>
      <c r="N40" s="206">
        <v>10456.791682611338</v>
      </c>
      <c r="O40" s="206">
        <v>11420.252705114104</v>
      </c>
      <c r="P40" s="206">
        <v>12228.373608419706</v>
      </c>
      <c r="Q40" s="206">
        <v>12941.596480914572</v>
      </c>
      <c r="R40" s="206">
        <v>13463.333151110473</v>
      </c>
      <c r="S40" s="206">
        <v>14157.251498800431</v>
      </c>
      <c r="T40" s="206">
        <v>15022.437188312415</v>
      </c>
      <c r="U40" s="206">
        <v>16298.20506191087</v>
      </c>
      <c r="V40" s="206">
        <v>17600.890756849327</v>
      </c>
      <c r="W40" s="206">
        <v>18267.478345582738</v>
      </c>
      <c r="X40" s="206">
        <v>20843.297834737652</v>
      </c>
      <c r="Y40" s="206">
        <v>23032.176627114273</v>
      </c>
      <c r="Z40" s="206">
        <v>25179.119306638302</v>
      </c>
      <c r="AA40" s="206">
        <v>27104.870267746301</v>
      </c>
      <c r="AB40" s="228">
        <f t="shared" si="3"/>
        <v>9275.7790247986304</v>
      </c>
      <c r="AC40" s="228">
        <f t="shared" si="4"/>
        <v>22885.388476363853</v>
      </c>
      <c r="AD40" s="229">
        <f t="shared" si="5"/>
        <v>16080.583750581241</v>
      </c>
    </row>
    <row r="41" spans="2:30" x14ac:dyDescent="0.25">
      <c r="B41" s="127" t="s">
        <v>122</v>
      </c>
      <c r="C41" s="206">
        <v>6775.9306441881099</v>
      </c>
      <c r="D41" s="206">
        <v>6934.8828433859289</v>
      </c>
      <c r="E41" s="206">
        <v>7108.8239028593043</v>
      </c>
      <c r="F41" s="206">
        <v>7420.4600836528089</v>
      </c>
      <c r="G41" s="206">
        <v>7909.3463515569501</v>
      </c>
      <c r="H41" s="206">
        <v>8432.3332907831445</v>
      </c>
      <c r="I41" s="206">
        <v>9154.0892619651077</v>
      </c>
      <c r="J41" s="206">
        <v>9909.2903140376675</v>
      </c>
      <c r="K41" s="206">
        <v>10307.064987885446</v>
      </c>
      <c r="L41" s="206">
        <v>10367.348955751866</v>
      </c>
      <c r="M41" s="206">
        <v>10841.127980131167</v>
      </c>
      <c r="N41" s="206">
        <v>11707.46146247471</v>
      </c>
      <c r="O41" s="206">
        <v>12093.075493917153</v>
      </c>
      <c r="P41" s="206">
        <v>12779.886581831845</v>
      </c>
      <c r="Q41" s="206">
        <v>13355.362416219545</v>
      </c>
      <c r="R41" s="206">
        <v>13332.055504821143</v>
      </c>
      <c r="S41" s="206">
        <v>14026.839993105268</v>
      </c>
      <c r="T41" s="206">
        <v>14400.6139849314</v>
      </c>
      <c r="U41" s="206">
        <v>15239.404948827652</v>
      </c>
      <c r="V41" s="206">
        <v>16181.590899066174</v>
      </c>
      <c r="W41" s="206">
        <v>15519.210169465632</v>
      </c>
      <c r="X41" s="206">
        <v>17383.090172829532</v>
      </c>
      <c r="Y41" s="206">
        <v>20695.742677573093</v>
      </c>
      <c r="Z41" s="206">
        <v>20944.488388865713</v>
      </c>
      <c r="AA41" s="206">
        <v>21494.600271385298</v>
      </c>
      <c r="AB41" s="228">
        <f t="shared" ref="AB41:AB72" si="6">SUM(C41:V41)/20</f>
        <v>10913.84949506962</v>
      </c>
      <c r="AC41" s="228">
        <f t="shared" ref="AC41:AC72" si="7">SUM(W41:AA41)/5</f>
        <v>19207.426336023855</v>
      </c>
      <c r="AD41" s="229">
        <f t="shared" ref="AD41:AD72" si="8">SUM(AB41:AC41)/2</f>
        <v>15060.637915546737</v>
      </c>
    </row>
    <row r="42" spans="2:30" x14ac:dyDescent="0.25">
      <c r="B42" s="127" t="s">
        <v>66</v>
      </c>
      <c r="C42" s="206">
        <v>1719.017908275805</v>
      </c>
      <c r="D42" s="206">
        <v>1762.1133864574022</v>
      </c>
      <c r="E42" s="206">
        <v>1792.7608568310566</v>
      </c>
      <c r="F42" s="206">
        <v>1830.9919200759632</v>
      </c>
      <c r="G42" s="206">
        <v>1880.3331009129072</v>
      </c>
      <c r="H42" s="206">
        <v>1954.0300331157032</v>
      </c>
      <c r="I42" s="206">
        <v>2026.3195009304538</v>
      </c>
      <c r="J42" s="206">
        <v>2056.4705104880059</v>
      </c>
      <c r="K42" s="206">
        <v>2136.3245925243405</v>
      </c>
      <c r="L42" s="206">
        <v>2243.8682237671733</v>
      </c>
      <c r="M42" s="206">
        <v>2333.3277832994186</v>
      </c>
      <c r="N42" s="206">
        <v>2471.7901517225669</v>
      </c>
      <c r="O42" s="206">
        <v>2678.7010878209367</v>
      </c>
      <c r="P42" s="206">
        <v>2832.5286783739557</v>
      </c>
      <c r="Q42" s="206">
        <v>2937.6118375980232</v>
      </c>
      <c r="R42" s="206">
        <v>2949.4734224099343</v>
      </c>
      <c r="S42" s="206">
        <v>3139.0516074046332</v>
      </c>
      <c r="T42" s="206">
        <v>3347.4565299748429</v>
      </c>
      <c r="U42" s="206">
        <v>3304.5484518902558</v>
      </c>
      <c r="V42" s="206">
        <v>3312.7495705054284</v>
      </c>
      <c r="W42" s="206">
        <v>3261.5949676274727</v>
      </c>
      <c r="X42" s="206">
        <v>3449.0435745318141</v>
      </c>
      <c r="Y42" s="206">
        <v>3726.1491795074403</v>
      </c>
      <c r="Z42" s="206">
        <v>3902.7466596026961</v>
      </c>
      <c r="AA42" s="206">
        <v>4055.126334345066</v>
      </c>
      <c r="AB42" s="228">
        <f t="shared" si="6"/>
        <v>2435.4734577189402</v>
      </c>
      <c r="AC42" s="228">
        <f t="shared" si="7"/>
        <v>3678.9321431228977</v>
      </c>
      <c r="AD42" s="229">
        <f t="shared" si="8"/>
        <v>3057.2028004209187</v>
      </c>
    </row>
    <row r="43" spans="2:30" x14ac:dyDescent="0.25">
      <c r="B43" s="127" t="s">
        <v>54</v>
      </c>
      <c r="C43" s="206">
        <v>416.54933755058687</v>
      </c>
      <c r="D43" s="206">
        <v>403.98428591939</v>
      </c>
      <c r="E43" s="206">
        <v>409.64293825063368</v>
      </c>
      <c r="F43" s="206">
        <v>428.3336255634739</v>
      </c>
      <c r="G43" s="206">
        <v>455.86778649637148</v>
      </c>
      <c r="H43" s="206">
        <v>483.91132953747245</v>
      </c>
      <c r="I43" s="206">
        <v>509.4277829652782</v>
      </c>
      <c r="J43" s="206">
        <v>539.41263851776296</v>
      </c>
      <c r="K43" s="206">
        <v>566.6853821261542</v>
      </c>
      <c r="L43" s="206">
        <v>568.60956779079379</v>
      </c>
      <c r="M43" s="206">
        <v>597.08874078919644</v>
      </c>
      <c r="N43" s="206">
        <v>630.28488059771439</v>
      </c>
      <c r="O43" s="206">
        <v>632.20207613090281</v>
      </c>
      <c r="P43" s="206">
        <v>712.43900668880178</v>
      </c>
      <c r="Q43" s="206">
        <v>804.59663462824517</v>
      </c>
      <c r="R43" s="206">
        <v>859.14348273781536</v>
      </c>
      <c r="S43" s="206">
        <v>913.95555940922611</v>
      </c>
      <c r="T43" s="206">
        <v>1003.2573550291218</v>
      </c>
      <c r="U43" s="206">
        <v>1069.281633913424</v>
      </c>
      <c r="V43" s="206">
        <v>1167.320615728333</v>
      </c>
      <c r="W43" s="206">
        <v>1136.0083955636699</v>
      </c>
      <c r="X43" s="206">
        <v>1313.6182182908603</v>
      </c>
      <c r="Y43" s="206">
        <v>1484.2411691035952</v>
      </c>
      <c r="Z43" s="206">
        <v>1616.468491756011</v>
      </c>
      <c r="AA43" s="206">
        <v>1709.7320772417227</v>
      </c>
      <c r="AB43" s="228">
        <f t="shared" si="6"/>
        <v>658.59973301853483</v>
      </c>
      <c r="AC43" s="228">
        <f t="shared" si="7"/>
        <v>1452.0136703911717</v>
      </c>
      <c r="AD43" s="229">
        <f t="shared" si="8"/>
        <v>1055.3067017048534</v>
      </c>
    </row>
    <row r="44" spans="2:30" x14ac:dyDescent="0.25">
      <c r="B44" s="127" t="s">
        <v>112</v>
      </c>
      <c r="C44" s="206">
        <v>3667.4248726633559</v>
      </c>
      <c r="D44" s="206">
        <v>3748.4467493155662</v>
      </c>
      <c r="E44" s="206">
        <v>3888.1640234334513</v>
      </c>
      <c r="F44" s="206">
        <v>3886.9920679563211</v>
      </c>
      <c r="G44" s="206">
        <v>3991.511247297638</v>
      </c>
      <c r="H44" s="206">
        <v>4278.9253874131873</v>
      </c>
      <c r="I44" s="206">
        <v>4588.1092489846451</v>
      </c>
      <c r="J44" s="206">
        <v>4242.6112684600193</v>
      </c>
      <c r="K44" s="206">
        <v>4448.3326171425342</v>
      </c>
      <c r="L44" s="206">
        <v>4800.9015980660215</v>
      </c>
      <c r="M44" s="206">
        <v>5125.0699134364277</v>
      </c>
      <c r="N44" s="206">
        <v>5175.2043908903552</v>
      </c>
      <c r="O44" s="206">
        <v>6058.0644941741175</v>
      </c>
      <c r="P44" s="206">
        <v>5833.8633665143607</v>
      </c>
      <c r="Q44" s="206">
        <v>5733.1839356125602</v>
      </c>
      <c r="R44" s="206">
        <v>4715.1343158162426</v>
      </c>
      <c r="S44" s="206">
        <v>4016.0490852531825</v>
      </c>
      <c r="T44" s="206">
        <v>4444.6390021582447</v>
      </c>
      <c r="U44" s="206">
        <v>5593.1937057868563</v>
      </c>
      <c r="V44" s="206">
        <v>5719.5997733829117</v>
      </c>
      <c r="W44" s="206">
        <v>4770.9644975836527</v>
      </c>
      <c r="X44" s="206">
        <v>6263.2116129263632</v>
      </c>
      <c r="Y44" s="206">
        <v>6647.4968173138977</v>
      </c>
      <c r="Z44" s="206">
        <v>6850.2777062109881</v>
      </c>
      <c r="AA44" s="206">
        <v>7026.3620243203559</v>
      </c>
      <c r="AB44" s="228">
        <f t="shared" si="6"/>
        <v>4697.7710531879002</v>
      </c>
      <c r="AC44" s="228">
        <f t="shared" si="7"/>
        <v>6311.6625316710515</v>
      </c>
      <c r="AD44" s="229">
        <f t="shared" si="8"/>
        <v>5504.7167924294754</v>
      </c>
    </row>
    <row r="45" spans="2:30" x14ac:dyDescent="0.25">
      <c r="B45" s="127" t="s">
        <v>115</v>
      </c>
      <c r="C45" s="206">
        <v>7879.4779496598794</v>
      </c>
      <c r="D45" s="206">
        <v>8190.0744094113588</v>
      </c>
      <c r="E45" s="206">
        <v>8460.6522956447297</v>
      </c>
      <c r="F45" s="206">
        <v>8862.9941209795961</v>
      </c>
      <c r="G45" s="206">
        <v>9365.3277535978705</v>
      </c>
      <c r="H45" s="206">
        <v>9898.9291934644589</v>
      </c>
      <c r="I45" s="206">
        <v>10799.511402888556</v>
      </c>
      <c r="J45" s="206">
        <v>11841.901171414172</v>
      </c>
      <c r="K45" s="206">
        <v>12471.672310532273</v>
      </c>
      <c r="L45" s="206">
        <v>12273.860395471704</v>
      </c>
      <c r="M45" s="206">
        <v>12927.564593003512</v>
      </c>
      <c r="N45" s="206">
        <v>13614.260399880384</v>
      </c>
      <c r="O45" s="206">
        <v>14463.740444803336</v>
      </c>
      <c r="P45" s="206">
        <v>15232.077152921363</v>
      </c>
      <c r="Q45" s="206">
        <v>16393.80954281535</v>
      </c>
      <c r="R45" s="206">
        <v>17525.140462525185</v>
      </c>
      <c r="S45" s="206">
        <v>19201.745323368352</v>
      </c>
      <c r="T45" s="206">
        <v>20499.344213080934</v>
      </c>
      <c r="U45" s="206">
        <v>21498.035074685959</v>
      </c>
      <c r="V45" s="206">
        <v>23339.609131771103</v>
      </c>
      <c r="W45" s="206">
        <v>22099.867812714961</v>
      </c>
      <c r="X45" s="206">
        <v>23852.925302014715</v>
      </c>
      <c r="Y45" s="206">
        <v>25924.740378872935</v>
      </c>
      <c r="Z45" s="206">
        <v>28075.142172202271</v>
      </c>
      <c r="AA45" s="206">
        <v>30062.849160467951</v>
      </c>
      <c r="AB45" s="228">
        <f t="shared" si="6"/>
        <v>13736.986367096004</v>
      </c>
      <c r="AC45" s="228">
        <f t="shared" si="7"/>
        <v>26003.104965254566</v>
      </c>
      <c r="AD45" s="229">
        <f t="shared" si="8"/>
        <v>19870.045666175283</v>
      </c>
    </row>
    <row r="46" spans="2:30" x14ac:dyDescent="0.25">
      <c r="B46" s="127" t="s">
        <v>86</v>
      </c>
      <c r="C46" s="206">
        <v>3040.5759318536275</v>
      </c>
      <c r="D46" s="206">
        <v>2961.7628727421638</v>
      </c>
      <c r="E46" s="206">
        <v>2851.03041356835</v>
      </c>
      <c r="F46" s="206">
        <v>2701.7416848785083</v>
      </c>
      <c r="G46" s="206">
        <v>2794.1732571936582</v>
      </c>
      <c r="H46" s="206">
        <v>2841.8230879817274</v>
      </c>
      <c r="I46" s="206">
        <v>2941.8214116891249</v>
      </c>
      <c r="J46" s="206">
        <v>2984.5347216156183</v>
      </c>
      <c r="K46" s="206">
        <v>3115.8378918774533</v>
      </c>
      <c r="L46" s="206">
        <v>3176.6324242061737</v>
      </c>
      <c r="M46" s="206">
        <v>3360.5440882605467</v>
      </c>
      <c r="N46" s="206">
        <v>3175.9192237075954</v>
      </c>
      <c r="O46" s="206">
        <v>3290.7230694945711</v>
      </c>
      <c r="P46" s="206">
        <v>3619.0179085486493</v>
      </c>
      <c r="Q46" s="206">
        <v>4074.2144553978933</v>
      </c>
      <c r="R46" s="206">
        <v>4403.6429661899847</v>
      </c>
      <c r="S46" s="206">
        <v>4530.6484980848745</v>
      </c>
      <c r="T46" s="206">
        <v>4690.178018610959</v>
      </c>
      <c r="U46" s="206">
        <v>4945.6252057591528</v>
      </c>
      <c r="V46" s="206">
        <v>5516.3905512682895</v>
      </c>
      <c r="W46" s="206">
        <v>5543.8509631893894</v>
      </c>
      <c r="X46" s="206">
        <v>6045.2048049087944</v>
      </c>
      <c r="Y46" s="206">
        <v>6719.4438155763673</v>
      </c>
      <c r="Z46" s="206">
        <v>7227.0291171707549</v>
      </c>
      <c r="AA46" s="206">
        <v>7653.4503375602653</v>
      </c>
      <c r="AB46" s="228">
        <f t="shared" si="6"/>
        <v>3550.8418841464468</v>
      </c>
      <c r="AC46" s="228">
        <f t="shared" si="7"/>
        <v>6637.7958076811137</v>
      </c>
      <c r="AD46" s="229">
        <f t="shared" si="8"/>
        <v>5094.31884591378</v>
      </c>
    </row>
    <row r="47" spans="2:30" x14ac:dyDescent="0.25">
      <c r="B47" s="127" t="s">
        <v>148</v>
      </c>
      <c r="C47" s="206">
        <v>10672.255998953478</v>
      </c>
      <c r="D47" s="206">
        <v>11654.213527818196</v>
      </c>
      <c r="E47" s="206">
        <v>12774.669520967858</v>
      </c>
      <c r="F47" s="206">
        <v>13693.288508890275</v>
      </c>
      <c r="G47" s="206">
        <v>14688.102908751349</v>
      </c>
      <c r="H47" s="206">
        <v>15450.837211077405</v>
      </c>
      <c r="I47" s="206">
        <v>17634.865553755058</v>
      </c>
      <c r="J47" s="206">
        <v>19570.775583127423</v>
      </c>
      <c r="K47" s="206">
        <v>21019.79798342803</v>
      </c>
      <c r="L47" s="206">
        <v>20349.551635350021</v>
      </c>
      <c r="M47" s="206">
        <v>20143.749552898131</v>
      </c>
      <c r="N47" s="206">
        <v>21195.755764025696</v>
      </c>
      <c r="O47" s="206">
        <v>21620.21265746413</v>
      </c>
      <c r="P47" s="206">
        <v>22432.239638549432</v>
      </c>
      <c r="Q47" s="206">
        <v>22708.221491997658</v>
      </c>
      <c r="R47" s="206">
        <v>23758.951517210699</v>
      </c>
      <c r="S47" s="206">
        <v>25804.140835673901</v>
      </c>
      <c r="T47" s="206">
        <v>27889.132469511664</v>
      </c>
      <c r="U47" s="206">
        <v>29788.668620667515</v>
      </c>
      <c r="V47" s="206">
        <v>33063.706871980059</v>
      </c>
      <c r="W47" s="206">
        <v>31595.955920267836</v>
      </c>
      <c r="X47" s="206">
        <v>36932.593786689889</v>
      </c>
      <c r="Y47" s="206">
        <v>41959.533291491825</v>
      </c>
      <c r="Z47" s="206">
        <v>45602.820683611586</v>
      </c>
      <c r="AA47" s="206">
        <v>48575.431421986599</v>
      </c>
      <c r="AB47" s="228">
        <f t="shared" si="6"/>
        <v>20295.6568926049</v>
      </c>
      <c r="AC47" s="228">
        <f t="shared" si="7"/>
        <v>40933.267020809544</v>
      </c>
      <c r="AD47" s="229">
        <f t="shared" si="8"/>
        <v>30614.461956707222</v>
      </c>
    </row>
    <row r="48" spans="2:30" x14ac:dyDescent="0.25">
      <c r="B48" s="127" t="s">
        <v>133</v>
      </c>
      <c r="C48" s="208">
        <v>11068.93724379708</v>
      </c>
      <c r="D48" s="208">
        <v>11454.395183462961</v>
      </c>
      <c r="E48" s="208">
        <v>11852.681879967422</v>
      </c>
      <c r="F48" s="208">
        <v>12362.165229296896</v>
      </c>
      <c r="G48" s="208">
        <v>13195.556639400522</v>
      </c>
      <c r="H48" s="208">
        <v>14040.829065742095</v>
      </c>
      <c r="I48" s="208">
        <v>15186.574008602405</v>
      </c>
      <c r="J48" s="208">
        <v>16239.572972223741</v>
      </c>
      <c r="K48" s="208">
        <v>16982.909290270927</v>
      </c>
      <c r="L48" s="208">
        <v>16914.698304650628</v>
      </c>
      <c r="M48" s="208">
        <v>17813.590403589595</v>
      </c>
      <c r="N48" s="208">
        <v>18762.766622847463</v>
      </c>
      <c r="O48" s="208">
        <v>19511.035062406121</v>
      </c>
      <c r="P48" s="208">
        <v>20242.569159724066</v>
      </c>
      <c r="Q48" s="208">
        <v>20785.799606231936</v>
      </c>
      <c r="R48" s="206">
        <v>21017</v>
      </c>
      <c r="S48" s="208">
        <v>21642.498438544222</v>
      </c>
      <c r="T48" s="208">
        <v>22594.548452846131</v>
      </c>
      <c r="U48" s="208">
        <v>23791.187791028908</v>
      </c>
      <c r="V48" s="208">
        <v>24941.01118711189</v>
      </c>
      <c r="W48" s="208">
        <v>24623.94598590452</v>
      </c>
      <c r="X48" s="208">
        <v>27298.593636279104</v>
      </c>
      <c r="Y48" s="208">
        <v>30137.608155837424</v>
      </c>
      <c r="Z48" s="208">
        <v>31870.364621622422</v>
      </c>
      <c r="AA48" s="208">
        <v>33528.637645088573</v>
      </c>
      <c r="AB48" s="228">
        <f t="shared" si="6"/>
        <v>17520.016327087254</v>
      </c>
      <c r="AC48" s="228">
        <f t="shared" si="7"/>
        <v>29491.83000894641</v>
      </c>
      <c r="AD48" s="229">
        <f t="shared" si="8"/>
        <v>23505.92316801683</v>
      </c>
    </row>
    <row r="49" spans="2:30" x14ac:dyDescent="0.25">
      <c r="B49" s="127" t="s">
        <v>170</v>
      </c>
      <c r="C49" s="206">
        <v>21291.2578125</v>
      </c>
      <c r="D49" s="206">
        <v>22868.671875</v>
      </c>
      <c r="E49" s="206">
        <v>23556.35546875</v>
      </c>
      <c r="F49" s="206">
        <v>24281.111328125</v>
      </c>
      <c r="G49" s="206">
        <v>25945.517578125</v>
      </c>
      <c r="H49" s="206">
        <v>27763.203125</v>
      </c>
      <c r="I49" s="206">
        <v>30015.19140625</v>
      </c>
      <c r="J49" s="206">
        <v>32889.08984375</v>
      </c>
      <c r="K49" s="206">
        <v>34830.15234375</v>
      </c>
      <c r="L49" s="206">
        <v>33883.72265625</v>
      </c>
      <c r="M49" s="206">
        <v>33505.8828125</v>
      </c>
      <c r="N49" s="206">
        <v>33406.11328125</v>
      </c>
      <c r="O49" s="206">
        <v>31923.98828125</v>
      </c>
      <c r="P49" s="206">
        <v>30451.755859375</v>
      </c>
      <c r="Q49" s="206">
        <v>30171.03125</v>
      </c>
      <c r="R49" s="206">
        <v>31930.763671875</v>
      </c>
      <c r="S49" s="206">
        <v>35877.73828125</v>
      </c>
      <c r="T49" s="206">
        <v>38414.5078125</v>
      </c>
      <c r="U49" s="206">
        <v>40924.6171875</v>
      </c>
      <c r="V49" s="206">
        <v>45115.93359375</v>
      </c>
      <c r="W49" s="206">
        <v>43354</v>
      </c>
      <c r="X49" s="206">
        <v>48784.08203125</v>
      </c>
      <c r="Y49" s="206">
        <v>55945.953125</v>
      </c>
      <c r="Z49" s="206">
        <v>57213.62109375</v>
      </c>
      <c r="AA49" s="206">
        <v>61239.9375</v>
      </c>
      <c r="AB49" s="228">
        <f t="shared" si="6"/>
        <v>31452.330273437499</v>
      </c>
      <c r="AC49" s="228">
        <f t="shared" si="7"/>
        <v>53307.518750000003</v>
      </c>
      <c r="AD49" s="229">
        <f t="shared" si="8"/>
        <v>42379.924511718753</v>
      </c>
    </row>
    <row r="50" spans="2:30" x14ac:dyDescent="0.25">
      <c r="B50" s="127" t="s">
        <v>207</v>
      </c>
      <c r="C50" s="206">
        <v>16328.797923439519</v>
      </c>
      <c r="D50" s="206">
        <v>17711.335522848021</v>
      </c>
      <c r="E50" s="206">
        <v>18344.032942793787</v>
      </c>
      <c r="F50" s="206">
        <v>19606.58938716002</v>
      </c>
      <c r="G50" s="206">
        <v>20990.932822598719</v>
      </c>
      <c r="H50" s="206">
        <v>22114.83630852016</v>
      </c>
      <c r="I50" s="206">
        <v>23919.292709408819</v>
      </c>
      <c r="J50" s="206">
        <v>26268.565317379878</v>
      </c>
      <c r="K50" s="206">
        <v>27937.841568101976</v>
      </c>
      <c r="L50" s="206">
        <v>27698.810613166261</v>
      </c>
      <c r="M50" s="206">
        <v>28156.985472460092</v>
      </c>
      <c r="N50" s="206">
        <v>29237.187095984678</v>
      </c>
      <c r="O50" s="206">
        <v>29465.607401189383</v>
      </c>
      <c r="P50" s="206">
        <v>31013.008293383122</v>
      </c>
      <c r="Q50" s="206">
        <v>32743.489773169011</v>
      </c>
      <c r="R50" s="206">
        <v>34102.176988058032</v>
      </c>
      <c r="S50" s="206">
        <v>36445.048573206368</v>
      </c>
      <c r="T50" s="206">
        <v>39346.030564257002</v>
      </c>
      <c r="U50" s="206">
        <v>41638.183107659621</v>
      </c>
      <c r="V50" s="206">
        <v>45614.017113253212</v>
      </c>
      <c r="W50" s="206">
        <v>44839.482209945469</v>
      </c>
      <c r="X50" s="206">
        <v>47796.0337408466</v>
      </c>
      <c r="Y50" s="206">
        <v>51709.837393396294</v>
      </c>
      <c r="Z50" s="206">
        <v>53217.219170918215</v>
      </c>
      <c r="AA50" s="206">
        <v>56805.646767677907</v>
      </c>
      <c r="AB50" s="228">
        <f t="shared" si="6"/>
        <v>28434.138474901883</v>
      </c>
      <c r="AC50" s="228">
        <f t="shared" si="7"/>
        <v>50873.643856556897</v>
      </c>
      <c r="AD50" s="229">
        <f t="shared" si="8"/>
        <v>39653.891165729394</v>
      </c>
    </row>
    <row r="51" spans="2:30" x14ac:dyDescent="0.25">
      <c r="B51" s="127" t="s">
        <v>203</v>
      </c>
      <c r="C51" s="206">
        <v>28641.699043415552</v>
      </c>
      <c r="D51" s="206">
        <v>29462.123290561784</v>
      </c>
      <c r="E51" s="206">
        <v>30666.596767402181</v>
      </c>
      <c r="F51" s="206">
        <v>30868.04561322233</v>
      </c>
      <c r="G51" s="206">
        <v>33019.977294656434</v>
      </c>
      <c r="H51" s="206">
        <v>34238.321814743729</v>
      </c>
      <c r="I51" s="206">
        <v>37400.30752133335</v>
      </c>
      <c r="J51" s="206">
        <v>39111.519025761627</v>
      </c>
      <c r="K51" s="206">
        <v>41467.38618797774</v>
      </c>
      <c r="L51" s="206">
        <v>40503.204630682143</v>
      </c>
      <c r="M51" s="206">
        <v>43042.394637021047</v>
      </c>
      <c r="N51" s="206">
        <v>44443.716384472558</v>
      </c>
      <c r="O51" s="206">
        <v>44755.162427301839</v>
      </c>
      <c r="P51" s="206">
        <v>46869.193288774935</v>
      </c>
      <c r="Q51" s="206">
        <v>47879.595555823318</v>
      </c>
      <c r="R51" s="206">
        <v>48910.332437190053</v>
      </c>
      <c r="S51" s="206">
        <v>51820.952130549085</v>
      </c>
      <c r="T51" s="206">
        <v>55271.597600265937</v>
      </c>
      <c r="U51" s="206">
        <v>57233.623168561782</v>
      </c>
      <c r="V51" s="206">
        <v>60594.96640019097</v>
      </c>
      <c r="W51" s="206">
        <v>62682.289947438905</v>
      </c>
      <c r="X51" s="206">
        <v>69715.180968092885</v>
      </c>
      <c r="Y51" s="206">
        <v>77400.334800888348</v>
      </c>
      <c r="Z51" s="206">
        <v>73737.447544710463</v>
      </c>
      <c r="AA51" s="206">
        <v>79514.285438305815</v>
      </c>
      <c r="AB51" s="228">
        <f t="shared" si="6"/>
        <v>42310.035760995423</v>
      </c>
      <c r="AC51" s="228">
        <f t="shared" si="7"/>
        <v>72609.907739887276</v>
      </c>
      <c r="AD51" s="229">
        <f t="shared" si="8"/>
        <v>57459.971750441349</v>
      </c>
    </row>
    <row r="52" spans="2:30" x14ac:dyDescent="0.25">
      <c r="B52" s="127" t="s">
        <v>129</v>
      </c>
      <c r="C52" s="207">
        <v>2057.2716136783183</v>
      </c>
      <c r="D52" s="207">
        <v>2128.9127893463733</v>
      </c>
      <c r="E52" s="207">
        <v>2202.9383165290769</v>
      </c>
      <c r="F52" s="207">
        <v>2297.6308429326077</v>
      </c>
      <c r="G52" s="207">
        <v>2452.5248904212526</v>
      </c>
      <c r="H52" s="207">
        <v>2609.6271424474812</v>
      </c>
      <c r="I52" s="207">
        <v>2822.5751875529768</v>
      </c>
      <c r="J52" s="207">
        <v>3018.2854738593555</v>
      </c>
      <c r="K52" s="207">
        <v>3156.4418905823436</v>
      </c>
      <c r="L52" s="207">
        <v>3143.764203342198</v>
      </c>
      <c r="M52" s="207">
        <v>3310.8322025706848</v>
      </c>
      <c r="N52" s="207">
        <v>3487.2460035751124</v>
      </c>
      <c r="O52" s="207">
        <v>3626.3191039288122</v>
      </c>
      <c r="P52" s="206">
        <v>3762.2819610399015</v>
      </c>
      <c r="Q52" s="206">
        <v>3978.3466709255358</v>
      </c>
      <c r="R52" s="206">
        <v>4263.9628889045543</v>
      </c>
      <c r="S52" s="206">
        <v>4431.5658855617594</v>
      </c>
      <c r="T52" s="206">
        <v>4676.7133605890303</v>
      </c>
      <c r="U52" s="206">
        <v>5083.1107703018251</v>
      </c>
      <c r="V52" s="206">
        <v>5398.0003677398427</v>
      </c>
      <c r="W52" s="206">
        <v>5527.0018522988839</v>
      </c>
      <c r="X52" s="206">
        <v>5960.1080739682457</v>
      </c>
      <c r="Y52" s="206">
        <v>6621.3303822040934</v>
      </c>
      <c r="Z52" s="206">
        <v>7264.04490470983</v>
      </c>
      <c r="AA52" s="206">
        <v>7776.2261364520091</v>
      </c>
      <c r="AB52" s="228">
        <f t="shared" si="6"/>
        <v>3395.4175782914526</v>
      </c>
      <c r="AC52" s="228">
        <f t="shared" si="7"/>
        <v>6629.7422699266126</v>
      </c>
      <c r="AD52" s="229">
        <f t="shared" si="8"/>
        <v>5012.5799241090326</v>
      </c>
    </row>
    <row r="53" spans="2:30" x14ac:dyDescent="0.25">
      <c r="B53" s="127" t="s">
        <v>44</v>
      </c>
      <c r="C53" s="206">
        <v>6639.0113186482158</v>
      </c>
      <c r="D53" s="206">
        <v>6847.5736612712217</v>
      </c>
      <c r="E53" s="206">
        <v>7157.6682548455819</v>
      </c>
      <c r="F53" s="206">
        <v>7097.5570782061641</v>
      </c>
      <c r="G53" s="206">
        <v>7374.8123177805965</v>
      </c>
      <c r="H53" s="206">
        <v>8215.0324457666084</v>
      </c>
      <c r="I53" s="206">
        <v>9130.069061455988</v>
      </c>
      <c r="J53" s="206">
        <v>9951.1319159145824</v>
      </c>
      <c r="K53" s="206">
        <v>10345.808098275887</v>
      </c>
      <c r="L53" s="206">
        <v>10381.624812680142</v>
      </c>
      <c r="M53" s="206">
        <v>11245.681189220137</v>
      </c>
      <c r="N53" s="206">
        <v>11694.664185230331</v>
      </c>
      <c r="O53" s="206">
        <v>11776.62281035571</v>
      </c>
      <c r="P53" s="206">
        <v>12413.910018356029</v>
      </c>
      <c r="Q53" s="206">
        <v>13464.792560907394</v>
      </c>
      <c r="R53" s="206">
        <v>14804.097406965937</v>
      </c>
      <c r="S53" s="206">
        <v>16282.189912751406</v>
      </c>
      <c r="T53" s="206">
        <v>16846.207232032331</v>
      </c>
      <c r="U53" s="206">
        <v>17994.838274273567</v>
      </c>
      <c r="V53" s="206">
        <v>19766.762858698101</v>
      </c>
      <c r="W53" s="206">
        <v>18998.306966731503</v>
      </c>
      <c r="X53" s="206">
        <v>22053.458986995527</v>
      </c>
      <c r="Y53" s="206">
        <v>24625.808856403743</v>
      </c>
      <c r="Z53" s="206">
        <v>25839.935668760703</v>
      </c>
      <c r="AA53" s="206">
        <v>27541.183570598951</v>
      </c>
      <c r="AB53" s="228">
        <f t="shared" si="6"/>
        <v>11471.502770681796</v>
      </c>
      <c r="AC53" s="228">
        <f t="shared" si="7"/>
        <v>23811.738809898085</v>
      </c>
      <c r="AD53" s="229">
        <f t="shared" si="8"/>
        <v>17641.62079028994</v>
      </c>
    </row>
    <row r="54" spans="2:30" x14ac:dyDescent="0.25">
      <c r="B54" s="127" t="s">
        <v>125</v>
      </c>
      <c r="C54" s="206">
        <v>5728.2524985713335</v>
      </c>
      <c r="D54" s="206">
        <v>5998.8750864861149</v>
      </c>
      <c r="E54" s="206">
        <v>6281.5221515110825</v>
      </c>
      <c r="F54" s="206">
        <v>6475.0659734373603</v>
      </c>
      <c r="G54" s="206">
        <v>6980.0912635636232</v>
      </c>
      <c r="H54" s="206">
        <v>7457.4655360656416</v>
      </c>
      <c r="I54" s="206">
        <v>7884.516935944961</v>
      </c>
      <c r="J54" s="206">
        <v>8112.4482447366127</v>
      </c>
      <c r="K54" s="206">
        <v>8662.607362820745</v>
      </c>
      <c r="L54" s="206">
        <v>8662.1067269097875</v>
      </c>
      <c r="M54" s="206">
        <v>8968.940408389426</v>
      </c>
      <c r="N54" s="206">
        <v>9768.6920108040431</v>
      </c>
      <c r="O54" s="206">
        <v>10244.517781618393</v>
      </c>
      <c r="P54" s="206">
        <v>11295.612780441888</v>
      </c>
      <c r="Q54" s="206">
        <v>11835.609127653775</v>
      </c>
      <c r="R54" s="206">
        <v>10877.750746138814</v>
      </c>
      <c r="S54" s="206">
        <v>10881.489070673229</v>
      </c>
      <c r="T54" s="206">
        <v>11793.479742694401</v>
      </c>
      <c r="U54" s="206">
        <v>12186.884608438773</v>
      </c>
      <c r="V54" s="206">
        <v>12543.014824392461</v>
      </c>
      <c r="W54" s="206">
        <v>11526.801300927762</v>
      </c>
      <c r="X54" s="206">
        <v>13507.444563837455</v>
      </c>
      <c r="Y54" s="206">
        <v>15198.07255544725</v>
      </c>
      <c r="Z54" s="206">
        <v>15918.516294877287</v>
      </c>
      <c r="AA54" s="206">
        <v>15840.266856741184</v>
      </c>
      <c r="AB54" s="228">
        <f t="shared" si="6"/>
        <v>9131.947144064623</v>
      </c>
      <c r="AC54" s="228">
        <f t="shared" si="7"/>
        <v>14398.220314366186</v>
      </c>
      <c r="AD54" s="229">
        <f t="shared" si="8"/>
        <v>11765.083729215405</v>
      </c>
    </row>
    <row r="55" spans="2:30" x14ac:dyDescent="0.25">
      <c r="B55" s="127" t="s">
        <v>123</v>
      </c>
      <c r="C55" s="206">
        <v>5451.5156699211839</v>
      </c>
      <c r="D55" s="206">
        <v>5650.0519623760702</v>
      </c>
      <c r="E55" s="206">
        <v>5752.6970807046791</v>
      </c>
      <c r="F55" s="206">
        <v>5928.0794534471497</v>
      </c>
      <c r="G55" s="206">
        <v>6207.124921609432</v>
      </c>
      <c r="H55" s="206">
        <v>6554.1288509517917</v>
      </c>
      <c r="I55" s="206">
        <v>7079.0280845691868</v>
      </c>
      <c r="J55" s="206">
        <v>7640.5722859720445</v>
      </c>
      <c r="K55" s="206">
        <v>8190.7091316100023</v>
      </c>
      <c r="L55" s="206">
        <v>8465.0205241266176</v>
      </c>
      <c r="M55" s="206">
        <v>8837.7645003370271</v>
      </c>
      <c r="N55" s="206">
        <v>8988.107818806533</v>
      </c>
      <c r="O55" s="206">
        <v>10342.431711275387</v>
      </c>
      <c r="P55" s="206">
        <v>10511.393167849461</v>
      </c>
      <c r="Q55" s="206">
        <v>10256.43675536159</v>
      </c>
      <c r="R55" s="206">
        <v>10903.336823118485</v>
      </c>
      <c r="S55" s="206">
        <v>10665.667649968469</v>
      </c>
      <c r="T55" s="206">
        <v>11124.735109814921</v>
      </c>
      <c r="U55" s="206">
        <v>12329.244678143592</v>
      </c>
      <c r="V55" s="206">
        <v>13363.73269632299</v>
      </c>
      <c r="W55" s="206">
        <v>15231.865417764044</v>
      </c>
      <c r="X55" s="206">
        <v>15579.016086155119</v>
      </c>
      <c r="Y55" s="206">
        <v>17526.801703016554</v>
      </c>
      <c r="Z55" s="206">
        <v>18524.83929979369</v>
      </c>
      <c r="AA55" s="206">
        <v>19094.144944411131</v>
      </c>
      <c r="AB55" s="228">
        <f t="shared" si="6"/>
        <v>8712.0889438143313</v>
      </c>
      <c r="AC55" s="228">
        <f t="shared" si="7"/>
        <v>17191.333490228109</v>
      </c>
      <c r="AD55" s="229">
        <f t="shared" si="8"/>
        <v>12951.71121702122</v>
      </c>
    </row>
    <row r="56" spans="2:30" x14ac:dyDescent="0.25">
      <c r="B56" s="127" t="s">
        <v>101</v>
      </c>
      <c r="C56" s="206">
        <v>4422.4451057424758</v>
      </c>
      <c r="D56" s="206">
        <v>4542.9258719249847</v>
      </c>
      <c r="E56" s="206">
        <v>4671.5530282812524</v>
      </c>
      <c r="F56" s="206">
        <v>4828.7029706713811</v>
      </c>
      <c r="G56" s="206">
        <v>4997.5938525802085</v>
      </c>
      <c r="H56" s="206">
        <v>5291.6696229924255</v>
      </c>
      <c r="I56" s="206">
        <v>5694.5233088409132</v>
      </c>
      <c r="J56" s="206">
        <v>5949.4264061197064</v>
      </c>
      <c r="K56" s="206">
        <v>6174.6915515457395</v>
      </c>
      <c r="L56" s="206">
        <v>6062.6757195155751</v>
      </c>
      <c r="M56" s="206">
        <v>6247.9145271682864</v>
      </c>
      <c r="N56" s="206">
        <v>6593.6780680802194</v>
      </c>
      <c r="O56" s="206">
        <v>6708.3903224628357</v>
      </c>
      <c r="P56" s="206">
        <v>7092.5885213329748</v>
      </c>
      <c r="Q56" s="206">
        <v>7503.7110581198131</v>
      </c>
      <c r="R56" s="206">
        <v>7933.7369785899909</v>
      </c>
      <c r="S56" s="206">
        <v>8455.6161477397454</v>
      </c>
      <c r="T56" s="206">
        <v>8965.2189086345043</v>
      </c>
      <c r="U56" s="206">
        <v>9203.7621631077254</v>
      </c>
      <c r="V56" s="206">
        <v>9756.7521864595001</v>
      </c>
      <c r="W56" s="206">
        <v>9392.6891381794339</v>
      </c>
      <c r="X56" s="206">
        <v>10809.713399517961</v>
      </c>
      <c r="Y56" s="206">
        <v>11875.964806623284</v>
      </c>
      <c r="Z56" s="206">
        <v>12679.57687520609</v>
      </c>
      <c r="AA56" s="206">
        <v>13264.027090968028</v>
      </c>
      <c r="AB56" s="228">
        <f t="shared" si="6"/>
        <v>6554.878815995512</v>
      </c>
      <c r="AC56" s="228">
        <f t="shared" si="7"/>
        <v>11604.394262098958</v>
      </c>
      <c r="AD56" s="229">
        <f t="shared" si="8"/>
        <v>9079.6365390472347</v>
      </c>
    </row>
    <row r="57" spans="2:30" x14ac:dyDescent="0.25">
      <c r="B57" s="127" t="s">
        <v>127</v>
      </c>
      <c r="C57" s="206">
        <v>7420.393101115942</v>
      </c>
      <c r="D57" s="206">
        <v>11626.72311716733</v>
      </c>
      <c r="E57" s="206">
        <v>13254.823622223979</v>
      </c>
      <c r="F57" s="206">
        <v>14496.174411968832</v>
      </c>
      <c r="G57" s="206">
        <v>19354.212082155675</v>
      </c>
      <c r="H57" s="206">
        <v>22137.049779500703</v>
      </c>
      <c r="I57" s="206">
        <v>23511.398657089991</v>
      </c>
      <c r="J57" s="206">
        <v>26610.769121961879</v>
      </c>
      <c r="K57" s="206">
        <v>30522.778714277443</v>
      </c>
      <c r="L57" s="206">
        <v>29722.000563106609</v>
      </c>
      <c r="M57" s="206">
        <v>26167.826852527622</v>
      </c>
      <c r="N57" s="206">
        <v>27241.600037060271</v>
      </c>
      <c r="O57" s="206">
        <v>30011.927440962525</v>
      </c>
      <c r="P57" s="206">
        <v>27909.5175876754</v>
      </c>
      <c r="Q57" s="206">
        <v>27177.271665026019</v>
      </c>
      <c r="R57" s="206">
        <v>19478.701012333764</v>
      </c>
      <c r="S57" s="206">
        <v>16649.475767235941</v>
      </c>
      <c r="T57" s="206">
        <v>18434.770857100368</v>
      </c>
      <c r="U57" s="206">
        <v>18413.129420457695</v>
      </c>
      <c r="V57" s="206">
        <v>16451.364147832439</v>
      </c>
      <c r="W57" s="206">
        <v>13677.110587516952</v>
      </c>
      <c r="X57" s="206">
        <v>16821.448647041288</v>
      </c>
      <c r="Y57" s="206">
        <v>18139.989326627001</v>
      </c>
      <c r="Z57" s="206">
        <v>17411.50023438401</v>
      </c>
      <c r="AA57" s="206">
        <v>17566.760028407287</v>
      </c>
      <c r="AB57" s="228">
        <f t="shared" si="6"/>
        <v>21329.595397939021</v>
      </c>
      <c r="AC57" s="228">
        <f t="shared" si="7"/>
        <v>16723.361764795307</v>
      </c>
      <c r="AD57" s="229">
        <f t="shared" si="8"/>
        <v>19026.478581367162</v>
      </c>
    </row>
    <row r="58" spans="2:30" x14ac:dyDescent="0.25">
      <c r="B58" s="127" t="s">
        <v>79</v>
      </c>
      <c r="C58" s="206">
        <v>1557.8758023158125</v>
      </c>
      <c r="D58" s="206">
        <v>1683.6844186610881</v>
      </c>
      <c r="E58" s="206">
        <v>1701.6952368487757</v>
      </c>
      <c r="F58" s="206">
        <v>1620.8509304003851</v>
      </c>
      <c r="G58" s="206">
        <v>1620.7640291248163</v>
      </c>
      <c r="H58" s="206">
        <v>1674.0700545397799</v>
      </c>
      <c r="I58" s="206">
        <v>1682.2389419934736</v>
      </c>
      <c r="J58" s="206">
        <v>1727.0934417258093</v>
      </c>
      <c r="K58" s="206">
        <v>1546.9274753576767</v>
      </c>
      <c r="L58" s="206">
        <v>1576.7428459907737</v>
      </c>
      <c r="M58" s="206">
        <v>1599.1910610645652</v>
      </c>
      <c r="N58" s="206">
        <v>1742.3236301823501</v>
      </c>
      <c r="O58" s="207">
        <v>1811.8083607750746</v>
      </c>
      <c r="P58" s="207">
        <v>1879.7391286443035</v>
      </c>
      <c r="Q58" s="207">
        <v>1930.1838878107176</v>
      </c>
      <c r="R58" s="207">
        <v>1951.653318064092</v>
      </c>
      <c r="S58" s="207">
        <v>2009.7375405044372</v>
      </c>
      <c r="T58" s="207">
        <v>2098.1455706407692</v>
      </c>
      <c r="U58" s="207">
        <v>2209.2663364441869</v>
      </c>
      <c r="V58" s="207">
        <v>2316.0397411238787</v>
      </c>
      <c r="W58" s="207">
        <v>2286.5968448028516</v>
      </c>
      <c r="X58" s="207">
        <v>2534.9664961092171</v>
      </c>
      <c r="Y58" s="207">
        <v>2798.5993698365869</v>
      </c>
      <c r="Z58" s="207">
        <v>2959.5043470381997</v>
      </c>
      <c r="AA58" s="207">
        <v>3113.4927396967091</v>
      </c>
      <c r="AB58" s="228">
        <f t="shared" si="6"/>
        <v>1797.0015876106379</v>
      </c>
      <c r="AC58" s="228">
        <f t="shared" si="7"/>
        <v>2738.6319594967131</v>
      </c>
      <c r="AD58" s="229">
        <f t="shared" si="8"/>
        <v>2267.8167735536754</v>
      </c>
    </row>
    <row r="59" spans="2:30" x14ac:dyDescent="0.25">
      <c r="B59" s="127" t="s">
        <v>209</v>
      </c>
      <c r="C59" s="206">
        <v>9422.4970649191382</v>
      </c>
      <c r="D59" s="206">
        <v>10309.997880742592</v>
      </c>
      <c r="E59" s="206">
        <v>11666.664963848927</v>
      </c>
      <c r="F59" s="206">
        <v>13136.718508319327</v>
      </c>
      <c r="G59" s="206">
        <v>14539.97108411167</v>
      </c>
      <c r="H59" s="206">
        <v>16638.077974939715</v>
      </c>
      <c r="I59" s="206">
        <v>19348.386858978167</v>
      </c>
      <c r="J59" s="206">
        <v>22201.354384926508</v>
      </c>
      <c r="K59" s="206">
        <v>22803.519474227294</v>
      </c>
      <c r="L59" s="206">
        <v>20478.252475283272</v>
      </c>
      <c r="M59" s="206">
        <v>21616.712241846068</v>
      </c>
      <c r="N59" s="206">
        <v>24652.361029791802</v>
      </c>
      <c r="O59" s="206">
        <v>26242.528265901423</v>
      </c>
      <c r="P59" s="206">
        <v>27831.152623421334</v>
      </c>
      <c r="Q59" s="206">
        <v>29403.658449481492</v>
      </c>
      <c r="R59" s="206">
        <v>29720.591116167645</v>
      </c>
      <c r="S59" s="206">
        <v>31947.776910743723</v>
      </c>
      <c r="T59" s="206">
        <v>34506.648694250638</v>
      </c>
      <c r="U59" s="206">
        <v>37120.987976167737</v>
      </c>
      <c r="V59" s="206">
        <v>40586.37843788875</v>
      </c>
      <c r="W59" s="206">
        <v>40672.134040213161</v>
      </c>
      <c r="X59" s="206">
        <v>44251.537498345511</v>
      </c>
      <c r="Y59" s="206">
        <v>47802.007308612498</v>
      </c>
      <c r="Z59" s="206">
        <v>46790.270017026567</v>
      </c>
      <c r="AA59" s="206">
        <v>49333.80677582958</v>
      </c>
      <c r="AB59" s="228">
        <f t="shared" si="6"/>
        <v>23208.711820797864</v>
      </c>
      <c r="AC59" s="228">
        <f t="shared" si="7"/>
        <v>45769.951128005465</v>
      </c>
      <c r="AD59" s="229">
        <f t="shared" si="8"/>
        <v>34489.331474401668</v>
      </c>
    </row>
    <row r="60" spans="2:30" x14ac:dyDescent="0.25">
      <c r="B60" s="127" t="s">
        <v>251</v>
      </c>
      <c r="C60" s="206">
        <v>4422.6277035770445</v>
      </c>
      <c r="D60" s="206">
        <v>4527.9531395359127</v>
      </c>
      <c r="E60" s="206">
        <v>4761.7766832138641</v>
      </c>
      <c r="F60" s="206">
        <v>5009.8778268140177</v>
      </c>
      <c r="G60" s="206">
        <v>5298.9478539254324</v>
      </c>
      <c r="H60" s="206">
        <v>5761.4561073241766</v>
      </c>
      <c r="I60" s="206">
        <v>6263.5850127489521</v>
      </c>
      <c r="J60" s="206">
        <v>6680.0055778624446</v>
      </c>
      <c r="K60" s="206">
        <v>6818.4814400744144</v>
      </c>
      <c r="L60" s="206">
        <v>6923.3818823126703</v>
      </c>
      <c r="M60" s="206">
        <v>7230.8600435953285</v>
      </c>
      <c r="N60" s="206">
        <v>7504.1489657248876</v>
      </c>
      <c r="O60" s="206">
        <v>7756.3382565668535</v>
      </c>
      <c r="P60" s="206">
        <v>8233.6040681314043</v>
      </c>
      <c r="Q60" s="206">
        <v>8367.5971608290765</v>
      </c>
      <c r="R60" s="206">
        <v>8393.353936693884</v>
      </c>
      <c r="S60" s="206">
        <v>8488.3943261679906</v>
      </c>
      <c r="T60" s="206">
        <v>8586.2980995274302</v>
      </c>
      <c r="U60" s="206">
        <v>8536.9939474990479</v>
      </c>
      <c r="V60" s="206">
        <v>9248.2763689941639</v>
      </c>
      <c r="W60" s="206">
        <v>9297.5881020883971</v>
      </c>
      <c r="X60" s="206">
        <v>9946.0405537033312</v>
      </c>
      <c r="Y60" s="206">
        <v>10665.499416285793</v>
      </c>
      <c r="Z60" s="206">
        <v>11322.228628371273</v>
      </c>
      <c r="AA60" s="206">
        <v>11784.280063730846</v>
      </c>
      <c r="AB60" s="228">
        <f t="shared" si="6"/>
        <v>6940.697920055949</v>
      </c>
      <c r="AC60" s="228">
        <f t="shared" si="7"/>
        <v>10603.127352835927</v>
      </c>
      <c r="AD60" s="229">
        <f t="shared" si="8"/>
        <v>8771.9126364459371</v>
      </c>
    </row>
    <row r="61" spans="2:30" x14ac:dyDescent="0.25">
      <c r="B61" s="127" t="s">
        <v>51</v>
      </c>
      <c r="C61" s="206">
        <v>473.9033135084469</v>
      </c>
      <c r="D61" s="206">
        <v>509.119301847982</v>
      </c>
      <c r="E61" s="206">
        <v>509.1263140940174</v>
      </c>
      <c r="F61" s="206">
        <v>492.84075544840863</v>
      </c>
      <c r="G61" s="206">
        <v>557.82563482255557</v>
      </c>
      <c r="H61" s="206">
        <v>624.51069241698042</v>
      </c>
      <c r="I61" s="206">
        <v>692.86690763422973</v>
      </c>
      <c r="J61" s="206">
        <v>770.2611551741694</v>
      </c>
      <c r="K61" s="206">
        <v>844.9883799636325</v>
      </c>
      <c r="L61" s="206">
        <v>899.14090172795215</v>
      </c>
      <c r="M61" s="206">
        <v>995.65397860145958</v>
      </c>
      <c r="N61" s="206">
        <v>1098.1151572878682</v>
      </c>
      <c r="O61" s="206">
        <v>1178.9747455302629</v>
      </c>
      <c r="P61" s="206">
        <v>1252.8689640800426</v>
      </c>
      <c r="Q61" s="206">
        <v>1484.6314556660752</v>
      </c>
      <c r="R61" s="206">
        <v>1632.6181800683673</v>
      </c>
      <c r="S61" s="206">
        <v>1857.5494651522442</v>
      </c>
      <c r="T61" s="206">
        <v>2004.7475563312908</v>
      </c>
      <c r="U61" s="206">
        <v>2095.3175782979019</v>
      </c>
      <c r="V61" s="206">
        <v>2242.4448831046438</v>
      </c>
      <c r="W61" s="206">
        <v>2406.789384786689</v>
      </c>
      <c r="X61" s="206">
        <v>2588.4131021588369</v>
      </c>
      <c r="Y61" s="206">
        <v>2844.9227453575313</v>
      </c>
      <c r="Z61" s="206">
        <v>3060.9050300375993</v>
      </c>
      <c r="AA61" s="206">
        <v>3278.4896725793701</v>
      </c>
      <c r="AB61" s="228">
        <f t="shared" si="6"/>
        <v>1110.8752660379264</v>
      </c>
      <c r="AC61" s="228">
        <f t="shared" si="7"/>
        <v>2835.9039869840053</v>
      </c>
      <c r="AD61" s="229">
        <f t="shared" si="8"/>
        <v>1973.3896265109659</v>
      </c>
    </row>
    <row r="62" spans="2:30" x14ac:dyDescent="0.25">
      <c r="B62" s="127" t="s">
        <v>117</v>
      </c>
      <c r="C62" s="206">
        <v>5623.4802839902795</v>
      </c>
      <c r="D62" s="206">
        <v>5805.1358199995129</v>
      </c>
      <c r="E62" s="206">
        <v>6024.0623666955253</v>
      </c>
      <c r="F62" s="206">
        <v>6145.4320279357471</v>
      </c>
      <c r="G62" s="206">
        <v>6583.7467783268594</v>
      </c>
      <c r="H62" s="206">
        <v>6775.6143028212846</v>
      </c>
      <c r="I62" s="206">
        <v>7050.143537559954</v>
      </c>
      <c r="J62" s="206">
        <v>7119.842800538233</v>
      </c>
      <c r="K62" s="206">
        <v>7286.7899194566016</v>
      </c>
      <c r="L62" s="206">
        <v>7199.5105075828878</v>
      </c>
      <c r="M62" s="206">
        <v>7476.1075271504451</v>
      </c>
      <c r="N62" s="206">
        <v>7814.6997030193052</v>
      </c>
      <c r="O62" s="206">
        <v>8357.1988408810375</v>
      </c>
      <c r="P62" s="206">
        <v>9006.7560006102212</v>
      </c>
      <c r="Q62" s="206">
        <v>10712.028932795785</v>
      </c>
      <c r="R62" s="206">
        <v>11733.742920504917</v>
      </c>
      <c r="S62" s="206">
        <v>11984.563600306254</v>
      </c>
      <c r="T62" s="206">
        <v>12819.563492904113</v>
      </c>
      <c r="U62" s="206">
        <v>13225.919458203874</v>
      </c>
      <c r="V62" s="206">
        <v>13219.69751334218</v>
      </c>
      <c r="W62" s="206">
        <v>11235.276039652528</v>
      </c>
      <c r="X62" s="206">
        <v>10685.19702763118</v>
      </c>
      <c r="Y62" s="206">
        <v>13672.235696750349</v>
      </c>
      <c r="Z62" s="206">
        <v>15152.137777017362</v>
      </c>
      <c r="AA62" s="206">
        <v>16032.257408619023</v>
      </c>
      <c r="AB62" s="228">
        <f t="shared" si="6"/>
        <v>8598.201816731249</v>
      </c>
      <c r="AC62" s="228">
        <f t="shared" si="7"/>
        <v>13355.420789934089</v>
      </c>
      <c r="AD62" s="229">
        <f t="shared" si="8"/>
        <v>10976.81130333267</v>
      </c>
    </row>
    <row r="63" spans="2:30" x14ac:dyDescent="0.25">
      <c r="B63" s="127" t="s">
        <v>202</v>
      </c>
      <c r="C63" s="206">
        <v>26777.114342158726</v>
      </c>
      <c r="D63" s="206">
        <v>27801.024828140155</v>
      </c>
      <c r="E63" s="206">
        <v>28596.260634545706</v>
      </c>
      <c r="F63" s="206">
        <v>29046.409230497684</v>
      </c>
      <c r="G63" s="206">
        <v>31199.291450344772</v>
      </c>
      <c r="H63" s="206">
        <v>32047.706931556433</v>
      </c>
      <c r="I63" s="206">
        <v>34447.714302644323</v>
      </c>
      <c r="J63" s="206">
        <v>37844.29315864206</v>
      </c>
      <c r="K63" s="206">
        <v>40081.221248206581</v>
      </c>
      <c r="L63" s="206">
        <v>37968.661743231984</v>
      </c>
      <c r="M63" s="206">
        <v>38950.552587419137</v>
      </c>
      <c r="N63" s="206">
        <v>40845.956672984925</v>
      </c>
      <c r="O63" s="206">
        <v>40739.113180942055</v>
      </c>
      <c r="P63" s="206">
        <v>41325.805207232057</v>
      </c>
      <c r="Q63" s="206">
        <v>41547.098448539335</v>
      </c>
      <c r="R63" s="206">
        <v>42269.221221819644</v>
      </c>
      <c r="S63" s="206">
        <v>44562.401107206708</v>
      </c>
      <c r="T63" s="206">
        <v>47234.852860093873</v>
      </c>
      <c r="U63" s="206">
        <v>49248.677539586628</v>
      </c>
      <c r="V63" s="206">
        <v>52276.111572399219</v>
      </c>
      <c r="W63" s="206">
        <v>53296.579279885169</v>
      </c>
      <c r="X63" s="206">
        <v>56790.376617769165</v>
      </c>
      <c r="Y63" s="206">
        <v>61347.157848319192</v>
      </c>
      <c r="Z63" s="206">
        <v>61612.942392558158</v>
      </c>
      <c r="AA63" s="206">
        <v>64091.225182954826</v>
      </c>
      <c r="AB63" s="228">
        <f t="shared" si="6"/>
        <v>38240.474413409604</v>
      </c>
      <c r="AC63" s="228">
        <f t="shared" si="7"/>
        <v>59427.6562642973</v>
      </c>
      <c r="AD63" s="229">
        <f t="shared" si="8"/>
        <v>48834.065338853456</v>
      </c>
    </row>
    <row r="64" spans="2:30" x14ac:dyDescent="0.25">
      <c r="B64" s="127" t="s">
        <v>171</v>
      </c>
      <c r="C64" s="206">
        <v>26001.879698341567</v>
      </c>
      <c r="D64" s="206">
        <v>27349.744585900244</v>
      </c>
      <c r="E64" s="206">
        <v>28350.098560542756</v>
      </c>
      <c r="F64" s="206">
        <v>28027.676211934286</v>
      </c>
      <c r="G64" s="206">
        <v>28925.126868366398</v>
      </c>
      <c r="H64" s="206">
        <v>30431.236724020204</v>
      </c>
      <c r="I64" s="206">
        <v>32430.444314470678</v>
      </c>
      <c r="J64" s="206">
        <v>34067.466147563864</v>
      </c>
      <c r="K64" s="206">
        <v>35053.262706911577</v>
      </c>
      <c r="L64" s="206">
        <v>34666.959887829369</v>
      </c>
      <c r="M64" s="206">
        <v>35911.543858140889</v>
      </c>
      <c r="N64" s="206">
        <v>37510.375989871376</v>
      </c>
      <c r="O64" s="206">
        <v>37671.02392685652</v>
      </c>
      <c r="P64" s="206">
        <v>39583.352043504543</v>
      </c>
      <c r="Q64" s="206">
        <v>40218.125863777605</v>
      </c>
      <c r="R64" s="206">
        <v>40916.105357180037</v>
      </c>
      <c r="S64" s="206">
        <v>42880.23513554308</v>
      </c>
      <c r="T64" s="206">
        <v>44469.14588568046</v>
      </c>
      <c r="U64" s="206">
        <v>46381.059062945715</v>
      </c>
      <c r="V64" s="206">
        <v>51130.472314057755</v>
      </c>
      <c r="W64" s="206">
        <v>49481.804430965451</v>
      </c>
      <c r="X64" s="206">
        <v>52517.335490585516</v>
      </c>
      <c r="Y64" s="206">
        <v>56181.005813740296</v>
      </c>
      <c r="Z64" s="206">
        <v>58317.828030697987</v>
      </c>
      <c r="AA64" s="206">
        <v>61321.691319445956</v>
      </c>
      <c r="AB64" s="228">
        <f t="shared" si="6"/>
        <v>36098.766757171943</v>
      </c>
      <c r="AC64" s="228">
        <f t="shared" si="7"/>
        <v>55563.933017087038</v>
      </c>
      <c r="AD64" s="229">
        <f t="shared" si="8"/>
        <v>45831.349887129487</v>
      </c>
    </row>
    <row r="65" spans="2:30" x14ac:dyDescent="0.25">
      <c r="B65" s="127" t="s">
        <v>162</v>
      </c>
      <c r="C65" s="206">
        <v>13326.116952131757</v>
      </c>
      <c r="D65" s="206">
        <v>13555.628539522437</v>
      </c>
      <c r="E65" s="206">
        <v>13369.123337446837</v>
      </c>
      <c r="F65" s="206">
        <v>13564.180414140481</v>
      </c>
      <c r="G65" s="206">
        <v>13637.666797119547</v>
      </c>
      <c r="H65" s="206">
        <v>14028.356207938959</v>
      </c>
      <c r="I65" s="206">
        <v>13637.259018899753</v>
      </c>
      <c r="J65" s="206">
        <v>14391.246586813169</v>
      </c>
      <c r="K65" s="206">
        <v>13733.701286212228</v>
      </c>
      <c r="L65" s="206">
        <v>13383.566227318452</v>
      </c>
      <c r="M65" s="206">
        <v>14014.690549112231</v>
      </c>
      <c r="N65" s="206">
        <v>14784.348355188335</v>
      </c>
      <c r="O65" s="206">
        <v>14619.718144511296</v>
      </c>
      <c r="P65" s="206">
        <v>14497.992121690228</v>
      </c>
      <c r="Q65" s="206">
        <v>14853.671246035548</v>
      </c>
      <c r="R65" s="206">
        <v>14306.434076825177</v>
      </c>
      <c r="S65" s="206">
        <v>13997.735284191065</v>
      </c>
      <c r="T65" s="206">
        <v>14796.628637417056</v>
      </c>
      <c r="U65" s="206">
        <v>15432.043053535284</v>
      </c>
      <c r="V65" s="206">
        <v>15949.637373962243</v>
      </c>
      <c r="W65" s="206">
        <v>14477.13082918185</v>
      </c>
      <c r="X65" s="206">
        <v>18523.579803213495</v>
      </c>
      <c r="Y65" s="206">
        <v>19992.557064330886</v>
      </c>
      <c r="Z65" s="206">
        <v>20757.072376861284</v>
      </c>
      <c r="AA65" s="206">
        <v>21509.522788355276</v>
      </c>
      <c r="AB65" s="228">
        <f t="shared" si="6"/>
        <v>14193.987210500603</v>
      </c>
      <c r="AC65" s="228">
        <f t="shared" si="7"/>
        <v>19051.972572388557</v>
      </c>
      <c r="AD65" s="229">
        <f t="shared" si="8"/>
        <v>16622.979891444578</v>
      </c>
    </row>
    <row r="66" spans="2:30" x14ac:dyDescent="0.25">
      <c r="B66" s="127" t="s">
        <v>75</v>
      </c>
      <c r="C66" s="206">
        <v>1731.3384764555014</v>
      </c>
      <c r="D66" s="206">
        <v>1822.9796510576957</v>
      </c>
      <c r="E66" s="206">
        <v>1743.6943251192888</v>
      </c>
      <c r="F66" s="206">
        <v>1849.7833700541817</v>
      </c>
      <c r="G66" s="206">
        <v>1978.6326268998423</v>
      </c>
      <c r="H66" s="206">
        <v>1938.0236274219355</v>
      </c>
      <c r="I66" s="206">
        <v>1930.818885376739</v>
      </c>
      <c r="J66" s="206">
        <v>1985.0402524249969</v>
      </c>
      <c r="K66" s="206">
        <v>2088.2716612903341</v>
      </c>
      <c r="L66" s="206">
        <v>2177.0534469560657</v>
      </c>
      <c r="M66" s="206">
        <v>2266.8289823844175</v>
      </c>
      <c r="N66" s="206">
        <v>2064.2538528829996</v>
      </c>
      <c r="O66" s="206">
        <v>2064.814381216122</v>
      </c>
      <c r="P66" s="206">
        <v>2006.7408164678782</v>
      </c>
      <c r="Q66" s="206">
        <v>1933.7032971844612</v>
      </c>
      <c r="R66" s="206">
        <v>1990.3162575097251</v>
      </c>
      <c r="S66" s="206">
        <v>2012.6764818025122</v>
      </c>
      <c r="T66" s="206">
        <v>2038.9542985012849</v>
      </c>
      <c r="U66" s="206">
        <v>2277.4423622419094</v>
      </c>
      <c r="V66" s="206">
        <v>2421.7231807061476</v>
      </c>
      <c r="W66" s="206">
        <v>2530.804149373073</v>
      </c>
      <c r="X66" s="206">
        <v>2777.7962097832401</v>
      </c>
      <c r="Y66" s="206">
        <v>3067.3104044728293</v>
      </c>
      <c r="Z66" s="206">
        <v>3254.3745776099895</v>
      </c>
      <c r="AA66" s="206">
        <v>3445.2515924818476</v>
      </c>
      <c r="AB66" s="228">
        <f t="shared" si="6"/>
        <v>2016.1545116977024</v>
      </c>
      <c r="AC66" s="228">
        <f t="shared" si="7"/>
        <v>3015.107386744196</v>
      </c>
      <c r="AD66" s="229">
        <f t="shared" si="8"/>
        <v>2515.6309492209493</v>
      </c>
    </row>
    <row r="67" spans="2:30" x14ac:dyDescent="0.25">
      <c r="B67" s="127" t="s">
        <v>136</v>
      </c>
      <c r="C67" s="206">
        <v>3161.1958249011805</v>
      </c>
      <c r="D67" s="206">
        <v>3440.7281793198244</v>
      </c>
      <c r="E67" s="206">
        <v>3718.6869325554503</v>
      </c>
      <c r="F67" s="206">
        <v>4239.9384137279922</v>
      </c>
      <c r="G67" s="206">
        <v>4634.7775759447732</v>
      </c>
      <c r="H67" s="206">
        <v>5271.9509526165475</v>
      </c>
      <c r="I67" s="206">
        <v>5980.4439048822633</v>
      </c>
      <c r="J67" s="206">
        <v>6951.0858426608111</v>
      </c>
      <c r="K67" s="206">
        <v>7278.6631219399269</v>
      </c>
      <c r="L67" s="206">
        <v>7119.1427908197829</v>
      </c>
      <c r="M67" s="206">
        <v>7711.8068388948714</v>
      </c>
      <c r="N67" s="206">
        <v>8563.8355491564707</v>
      </c>
      <c r="O67" s="206">
        <v>10059.982060395419</v>
      </c>
      <c r="P67" s="206">
        <v>10797.342327347569</v>
      </c>
      <c r="Q67" s="206">
        <v>11770.69893602531</v>
      </c>
      <c r="R67" s="206">
        <v>12269.652893276785</v>
      </c>
      <c r="S67" s="206">
        <v>13065.294157467975</v>
      </c>
      <c r="T67" s="206">
        <v>13718.937866976376</v>
      </c>
      <c r="U67" s="206">
        <v>15021.905757743301</v>
      </c>
      <c r="V67" s="206">
        <v>16770.1333771469</v>
      </c>
      <c r="W67" s="206">
        <v>16791.259865446496</v>
      </c>
      <c r="X67" s="206">
        <v>18915.653400526273</v>
      </c>
      <c r="Y67" s="206">
        <v>22461.332641454654</v>
      </c>
      <c r="Z67" s="206">
        <v>25071.967726410687</v>
      </c>
      <c r="AA67" s="206">
        <v>28417.751866914557</v>
      </c>
      <c r="AB67" s="228">
        <f t="shared" si="6"/>
        <v>8577.310165189976</v>
      </c>
      <c r="AC67" s="228">
        <f t="shared" si="7"/>
        <v>22331.593100150534</v>
      </c>
      <c r="AD67" s="229">
        <f t="shared" si="8"/>
        <v>15454.451632670254</v>
      </c>
    </row>
    <row r="68" spans="2:30" x14ac:dyDescent="0.25">
      <c r="B68" s="127" t="s">
        <v>201</v>
      </c>
      <c r="C68" s="206">
        <v>27467.782417476694</v>
      </c>
      <c r="D68" s="206">
        <v>28677.19085911322</v>
      </c>
      <c r="E68" s="206">
        <v>29513.682326710215</v>
      </c>
      <c r="F68" s="206">
        <v>30305.257567840137</v>
      </c>
      <c r="G68" s="206">
        <v>31757.417727618093</v>
      </c>
      <c r="H68" s="206">
        <v>32313.736788416987</v>
      </c>
      <c r="I68" s="206">
        <v>34748.754325723763</v>
      </c>
      <c r="J68" s="206">
        <v>36915.325283216167</v>
      </c>
      <c r="K68" s="206">
        <v>38443.538627895767</v>
      </c>
      <c r="L68" s="206">
        <v>37554.442699317369</v>
      </c>
      <c r="M68" s="206">
        <v>39730.489788527077</v>
      </c>
      <c r="N68" s="206">
        <v>43398.344399249581</v>
      </c>
      <c r="O68" s="206">
        <v>44229.394192173851</v>
      </c>
      <c r="P68" s="206">
        <v>45889.017302205197</v>
      </c>
      <c r="Q68" s="206">
        <v>47938.796821041811</v>
      </c>
      <c r="R68" s="206">
        <v>48558.443297096906</v>
      </c>
      <c r="S68" s="206">
        <v>51569.901684119934</v>
      </c>
      <c r="T68" s="206">
        <v>54110.253664881202</v>
      </c>
      <c r="U68" s="206">
        <v>56273.040562701703</v>
      </c>
      <c r="V68" s="206">
        <v>59270.727649698478</v>
      </c>
      <c r="W68" s="206">
        <v>58685.87269977104</v>
      </c>
      <c r="X68" s="206">
        <v>62530.765319923936</v>
      </c>
      <c r="Y68" s="206">
        <v>67589.839905541361</v>
      </c>
      <c r="Z68" s="206">
        <v>68692.894466621976</v>
      </c>
      <c r="AA68" s="206">
        <v>72300.120505001105</v>
      </c>
      <c r="AB68" s="228">
        <f t="shared" si="6"/>
        <v>40933.276899251214</v>
      </c>
      <c r="AC68" s="228">
        <f t="shared" si="7"/>
        <v>65959.898579371889</v>
      </c>
      <c r="AD68" s="229">
        <f t="shared" si="8"/>
        <v>53446.587739311552</v>
      </c>
    </row>
    <row r="69" spans="2:30" x14ac:dyDescent="0.25">
      <c r="B69" s="127" t="s">
        <v>84</v>
      </c>
      <c r="C69" s="206">
        <v>2315.1780304748213</v>
      </c>
      <c r="D69" s="206">
        <v>2397.300670378228</v>
      </c>
      <c r="E69" s="206">
        <v>2475.096353579193</v>
      </c>
      <c r="F69" s="206">
        <v>2584.4772372915127</v>
      </c>
      <c r="G69" s="206">
        <v>2729.3445024491061</v>
      </c>
      <c r="H69" s="206">
        <v>2903.8342904388105</v>
      </c>
      <c r="I69" s="206">
        <v>3103.2262582037379</v>
      </c>
      <c r="J69" s="206">
        <v>3241.2208110732408</v>
      </c>
      <c r="K69" s="206">
        <v>3515.5892352024293</v>
      </c>
      <c r="L69" s="206">
        <v>3617.2394443503536</v>
      </c>
      <c r="M69" s="206">
        <v>3855.4689171675668</v>
      </c>
      <c r="N69" s="206">
        <v>4381.1253552369426</v>
      </c>
      <c r="O69" s="206">
        <v>4933.6525434909272</v>
      </c>
      <c r="P69" s="206">
        <v>5214.5693584879436</v>
      </c>
      <c r="Q69" s="206">
        <v>5517.1317876356616</v>
      </c>
      <c r="R69" s="206">
        <v>5191.3705338965883</v>
      </c>
      <c r="S69" s="206">
        <v>5011.0793157290445</v>
      </c>
      <c r="T69" s="206">
        <v>5170.9609485743858</v>
      </c>
      <c r="U69" s="206">
        <v>5536.497954002185</v>
      </c>
      <c r="V69" s="206">
        <v>6002.5504467838555</v>
      </c>
      <c r="W69" s="206">
        <v>6047.3011167355417</v>
      </c>
      <c r="X69" s="206">
        <v>6607.5029737832083</v>
      </c>
      <c r="Y69" s="206">
        <v>7208.1579898272312</v>
      </c>
      <c r="Z69" s="206">
        <v>7556.4160545323439</v>
      </c>
      <c r="AA69" s="206">
        <v>8027.1684234612185</v>
      </c>
      <c r="AB69" s="228">
        <f t="shared" si="6"/>
        <v>3984.8456997223279</v>
      </c>
      <c r="AC69" s="228">
        <f t="shared" si="7"/>
        <v>7089.3093116679083</v>
      </c>
      <c r="AD69" s="229">
        <f t="shared" si="8"/>
        <v>5537.0775056951179</v>
      </c>
    </row>
    <row r="70" spans="2:30" x14ac:dyDescent="0.25">
      <c r="B70" s="127" t="s">
        <v>178</v>
      </c>
      <c r="C70" s="206">
        <v>18815.835785740906</v>
      </c>
      <c r="D70" s="206">
        <v>20306.087836663373</v>
      </c>
      <c r="E70" s="206">
        <v>21985.2345411071</v>
      </c>
      <c r="F70" s="206">
        <v>23255.564197858472</v>
      </c>
      <c r="G70" s="206">
        <v>24828.897938329501</v>
      </c>
      <c r="H70" s="206">
        <v>25003.829746693318</v>
      </c>
      <c r="I70" s="206">
        <v>28082.124881571799</v>
      </c>
      <c r="J70" s="206">
        <v>28896.921070905992</v>
      </c>
      <c r="K70" s="206">
        <v>30440.970905908121</v>
      </c>
      <c r="L70" s="206">
        <v>29947.786808970803</v>
      </c>
      <c r="M70" s="206">
        <v>27841.859136359082</v>
      </c>
      <c r="N70" s="206">
        <v>25692.574085132084</v>
      </c>
      <c r="O70" s="206">
        <v>24582.974195750739</v>
      </c>
      <c r="P70" s="206">
        <v>25730.880900666445</v>
      </c>
      <c r="Q70" s="206">
        <v>26450.18132672596</v>
      </c>
      <c r="R70" s="206">
        <v>26614.848375422524</v>
      </c>
      <c r="S70" s="206">
        <v>27504.549798494816</v>
      </c>
      <c r="T70" s="206">
        <v>28681.681558500459</v>
      </c>
      <c r="U70" s="206">
        <v>29792.059251958541</v>
      </c>
      <c r="V70" s="206">
        <v>31927.379215136873</v>
      </c>
      <c r="W70" s="206">
        <v>29533.087740298979</v>
      </c>
      <c r="X70" s="206">
        <v>33531.155112259956</v>
      </c>
      <c r="Y70" s="206">
        <v>38969.02216753726</v>
      </c>
      <c r="Z70" s="206">
        <v>41181.991216432369</v>
      </c>
      <c r="AA70" s="206">
        <v>44074.295669737701</v>
      </c>
      <c r="AB70" s="228">
        <f t="shared" si="6"/>
        <v>26319.112077894846</v>
      </c>
      <c r="AC70" s="228">
        <f t="shared" si="7"/>
        <v>37457.910381253256</v>
      </c>
      <c r="AD70" s="229">
        <f t="shared" si="8"/>
        <v>31888.511229574051</v>
      </c>
    </row>
    <row r="71" spans="2:30" x14ac:dyDescent="0.25">
      <c r="B71" s="127" t="s">
        <v>95</v>
      </c>
      <c r="C71" s="206">
        <v>4714.9666620084845</v>
      </c>
      <c r="D71" s="206">
        <v>4821.5459848677492</v>
      </c>
      <c r="E71" s="206">
        <v>4969.257449444478</v>
      </c>
      <c r="F71" s="206">
        <v>5081.3800558565663</v>
      </c>
      <c r="G71" s="206">
        <v>5263.4465491189967</v>
      </c>
      <c r="H71" s="206">
        <v>5486.2777698628142</v>
      </c>
      <c r="I71" s="206">
        <v>5833.3869180176025</v>
      </c>
      <c r="J71" s="206">
        <v>6238.3397694650384</v>
      </c>
      <c r="K71" s="206">
        <v>6434.5070374609395</v>
      </c>
      <c r="L71" s="206">
        <v>6376.741062979333</v>
      </c>
      <c r="M71" s="206">
        <v>6510.0998094996348</v>
      </c>
      <c r="N71" s="206">
        <v>6784.4471295362146</v>
      </c>
      <c r="O71" s="206">
        <v>7258.3166746788329</v>
      </c>
      <c r="P71" s="206">
        <v>7699.949190481675</v>
      </c>
      <c r="Q71" s="206">
        <v>8236.6584372860179</v>
      </c>
      <c r="R71" s="206">
        <v>8934.0023546621505</v>
      </c>
      <c r="S71" s="206">
        <v>9201.4276859388501</v>
      </c>
      <c r="T71" s="206">
        <v>9560.174281161424</v>
      </c>
      <c r="U71" s="206">
        <v>9946.8038592333141</v>
      </c>
      <c r="V71" s="206">
        <v>10755.878091116596</v>
      </c>
      <c r="W71" s="206">
        <v>10947.370561896851</v>
      </c>
      <c r="X71" s="206">
        <v>11825.140920078225</v>
      </c>
      <c r="Y71" s="206">
        <v>13014.014981081598</v>
      </c>
      <c r="Z71" s="206">
        <v>13745.362593353326</v>
      </c>
      <c r="AA71" s="206">
        <v>14368.660124188542</v>
      </c>
      <c r="AB71" s="228">
        <f t="shared" si="6"/>
        <v>7005.380338633835</v>
      </c>
      <c r="AC71" s="228">
        <f t="shared" si="7"/>
        <v>12780.109836119709</v>
      </c>
      <c r="AD71" s="229">
        <f t="shared" si="8"/>
        <v>9892.7450873767721</v>
      </c>
    </row>
    <row r="72" spans="2:30" x14ac:dyDescent="0.25">
      <c r="B72" s="127" t="s">
        <v>70</v>
      </c>
      <c r="C72" s="206">
        <v>1195.8061145334527</v>
      </c>
      <c r="D72" s="206">
        <v>1250.9705972023114</v>
      </c>
      <c r="E72" s="206">
        <v>1315.3666937168441</v>
      </c>
      <c r="F72" s="206">
        <v>1327.9677654105421</v>
      </c>
      <c r="G72" s="206">
        <v>1366.0316023923535</v>
      </c>
      <c r="H72" s="206">
        <v>1422.3508819892154</v>
      </c>
      <c r="I72" s="206">
        <v>1452.9608316418678</v>
      </c>
      <c r="J72" s="206">
        <v>1557.5858486886261</v>
      </c>
      <c r="K72" s="206">
        <v>1613.6988451893637</v>
      </c>
      <c r="L72" s="206">
        <v>1566.7008924776455</v>
      </c>
      <c r="M72" s="206">
        <v>1621.6916114124235</v>
      </c>
      <c r="N72" s="206">
        <v>1705.2711043804861</v>
      </c>
      <c r="O72" s="206">
        <v>1789.9747303356132</v>
      </c>
      <c r="P72" s="206">
        <v>1842.0022773740914</v>
      </c>
      <c r="Q72" s="206">
        <v>1873.2141305895714</v>
      </c>
      <c r="R72" s="206">
        <v>1929.6809133218671</v>
      </c>
      <c r="S72" s="206">
        <v>2255.3261799261536</v>
      </c>
      <c r="T72" s="206">
        <v>2687.0950482717089</v>
      </c>
      <c r="U72" s="206">
        <v>2844.4642767054875</v>
      </c>
      <c r="V72" s="206">
        <v>3105.827890154429</v>
      </c>
      <c r="W72" s="206">
        <v>3331.8566300380062</v>
      </c>
      <c r="X72" s="206">
        <v>3738.8051255133023</v>
      </c>
      <c r="Y72" s="206">
        <v>4062.3613643792173</v>
      </c>
      <c r="Z72" s="206">
        <v>4333.7461731262638</v>
      </c>
      <c r="AA72" s="206">
        <v>4579.1018731154109</v>
      </c>
      <c r="AB72" s="228">
        <f t="shared" si="6"/>
        <v>1786.1994117857025</v>
      </c>
      <c r="AC72" s="228">
        <f t="shared" si="7"/>
        <v>4009.1742332344402</v>
      </c>
      <c r="AD72" s="229">
        <f t="shared" si="8"/>
        <v>2897.6868225100716</v>
      </c>
    </row>
    <row r="73" spans="2:30" x14ac:dyDescent="0.25">
      <c r="B73" s="127" t="s">
        <v>81</v>
      </c>
      <c r="C73" s="206">
        <v>1013.9734918333053</v>
      </c>
      <c r="D73" s="206">
        <v>1063.5722830852947</v>
      </c>
      <c r="E73" s="206">
        <v>1095.2230583348758</v>
      </c>
      <c r="F73" s="206">
        <v>1088.7426567531948</v>
      </c>
      <c r="G73" s="206">
        <v>1105.3432284144076</v>
      </c>
      <c r="H73" s="206">
        <v>1186.626313547368</v>
      </c>
      <c r="I73" s="206">
        <v>1225.9182457679224</v>
      </c>
      <c r="J73" s="206">
        <v>1259.6056068922028</v>
      </c>
      <c r="K73" s="206">
        <v>1308.5355669971666</v>
      </c>
      <c r="L73" s="206">
        <v>1314.9707866195547</v>
      </c>
      <c r="M73" s="206">
        <v>1369.6891706612082</v>
      </c>
      <c r="N73" s="206">
        <v>1471.7627987907167</v>
      </c>
      <c r="O73" s="206">
        <v>1401.8499404414817</v>
      </c>
      <c r="P73" s="206">
        <v>1415.8251193537858</v>
      </c>
      <c r="Q73" s="206">
        <v>1455.9081366519285</v>
      </c>
      <c r="R73" s="206">
        <v>1729.9426031012326</v>
      </c>
      <c r="S73" s="206">
        <v>1824.3730977070991</v>
      </c>
      <c r="T73" s="206">
        <v>2081.8128722768502</v>
      </c>
      <c r="U73" s="206">
        <v>2057.9696912914574</v>
      </c>
      <c r="V73" s="206">
        <v>2236.811103510151</v>
      </c>
      <c r="W73" s="206">
        <v>2310.3743073155665</v>
      </c>
      <c r="X73" s="206">
        <v>2483.8506293464893</v>
      </c>
      <c r="Y73" s="206">
        <v>2747.2541955989827</v>
      </c>
      <c r="Z73" s="206">
        <v>2907.1408912252427</v>
      </c>
      <c r="AA73" s="206">
        <v>3052.6911365572778</v>
      </c>
      <c r="AB73" s="228">
        <f t="shared" ref="AB73:AB104" si="9">SUM(C73:V73)/20</f>
        <v>1435.4227886015601</v>
      </c>
      <c r="AC73" s="228">
        <f t="shared" ref="AC73:AC104" si="10">SUM(W73:AA73)/5</f>
        <v>2700.2622320087116</v>
      </c>
      <c r="AD73" s="229">
        <f t="shared" ref="AD73:AD104" si="11">SUM(AB73:AC73)/2</f>
        <v>2067.8425103051359</v>
      </c>
    </row>
    <row r="74" spans="2:30" x14ac:dyDescent="0.25">
      <c r="B74" s="127" t="s">
        <v>116</v>
      </c>
      <c r="C74" s="206">
        <v>5859.9179190293335</v>
      </c>
      <c r="D74" s="206">
        <v>6131.2968302102981</v>
      </c>
      <c r="E74" s="206">
        <v>6303.9037219992279</v>
      </c>
      <c r="F74" s="206">
        <v>6392.3331579922215</v>
      </c>
      <c r="G74" s="206">
        <v>6672.8229943854421</v>
      </c>
      <c r="H74" s="206">
        <v>6761.1179841321955</v>
      </c>
      <c r="I74" s="206">
        <v>7345.9402821222375</v>
      </c>
      <c r="J74" s="206">
        <v>8110.0299989656705</v>
      </c>
      <c r="K74" s="206">
        <v>8436.5143844254271</v>
      </c>
      <c r="L74" s="206">
        <v>8824.4896016247731</v>
      </c>
      <c r="M74" s="206">
        <v>9336.5983021259435</v>
      </c>
      <c r="N74" s="206">
        <v>10066.072975359777</v>
      </c>
      <c r="O74" s="206">
        <v>10626.825667446348</v>
      </c>
      <c r="P74" s="206">
        <v>11199.887474408901</v>
      </c>
      <c r="Q74" s="206">
        <v>11145.029119872392</v>
      </c>
      <c r="R74" s="206">
        <v>11408.473901348996</v>
      </c>
      <c r="S74" s="206">
        <v>11516.379828957728</v>
      </c>
      <c r="T74" s="206">
        <v>12243.222596854139</v>
      </c>
      <c r="U74" s="206">
        <v>12442.508718587647</v>
      </c>
      <c r="V74" s="206">
        <v>13240.971376115518</v>
      </c>
      <c r="W74" s="206">
        <v>16819.422871469465</v>
      </c>
      <c r="X74" s="206">
        <v>22865.927096888197</v>
      </c>
      <c r="Y74" s="206">
        <v>39710.969560753052</v>
      </c>
      <c r="Z74" s="206">
        <v>54729.036515636559</v>
      </c>
      <c r="AA74" s="206">
        <v>79905.744252197284</v>
      </c>
      <c r="AB74" s="228">
        <f t="shared" si="9"/>
        <v>9203.216841798212</v>
      </c>
      <c r="AC74" s="228">
        <f t="shared" si="10"/>
        <v>42806.220059388914</v>
      </c>
      <c r="AD74" s="229">
        <f t="shared" si="11"/>
        <v>26004.718450593562</v>
      </c>
    </row>
    <row r="75" spans="2:30" x14ac:dyDescent="0.25">
      <c r="B75" s="127" t="s">
        <v>71</v>
      </c>
      <c r="C75" s="206">
        <v>2228.5013363773101</v>
      </c>
      <c r="D75" s="206">
        <v>2229.8439672307486</v>
      </c>
      <c r="E75" s="206">
        <v>2247.9789661465406</v>
      </c>
      <c r="F75" s="206">
        <v>2330.9187393338293</v>
      </c>
      <c r="G75" s="206">
        <v>2322.1978679869126</v>
      </c>
      <c r="H75" s="206">
        <v>2427.4480855139336</v>
      </c>
      <c r="I75" s="206">
        <v>2503.6593268197821</v>
      </c>
      <c r="J75" s="206">
        <v>2647.4953861343033</v>
      </c>
      <c r="K75" s="206">
        <v>2724.4592282663311</v>
      </c>
      <c r="L75" s="206">
        <v>2855.1597138549378</v>
      </c>
      <c r="M75" s="206">
        <v>2694.9110413731546</v>
      </c>
      <c r="N75" s="206">
        <v>2858.1964597943474</v>
      </c>
      <c r="O75" s="206">
        <v>2830.1908055970912</v>
      </c>
      <c r="P75" s="206">
        <v>3042.4970687870987</v>
      </c>
      <c r="Q75" s="206">
        <v>3075.738438370623</v>
      </c>
      <c r="R75" s="206">
        <v>3025.8346172825841</v>
      </c>
      <c r="S75" s="206">
        <v>3253.4717864161362</v>
      </c>
      <c r="T75" s="206">
        <v>3339.3888465344608</v>
      </c>
      <c r="U75" s="206">
        <v>3196.9738637061419</v>
      </c>
      <c r="V75" s="206">
        <v>3236.9749250460732</v>
      </c>
      <c r="W75" s="206">
        <v>3103.1806631246159</v>
      </c>
      <c r="X75" s="206">
        <v>3134.9501493841681</v>
      </c>
      <c r="Y75" s="206">
        <v>3264.9335440790578</v>
      </c>
      <c r="Z75" s="206">
        <v>3281.2123207151521</v>
      </c>
      <c r="AA75" s="206">
        <v>3183.4590903340386</v>
      </c>
      <c r="AB75" s="228">
        <f t="shared" si="9"/>
        <v>2753.5920235286167</v>
      </c>
      <c r="AC75" s="228">
        <f t="shared" si="10"/>
        <v>3193.5471535274069</v>
      </c>
      <c r="AD75" s="229">
        <f t="shared" si="11"/>
        <v>2973.569588528012</v>
      </c>
    </row>
    <row r="76" spans="2:30" x14ac:dyDescent="0.25">
      <c r="B76" s="127" t="s">
        <v>96</v>
      </c>
      <c r="C76" s="206">
        <v>2587.4225393042711</v>
      </c>
      <c r="D76" s="206">
        <v>2645.2547755561732</v>
      </c>
      <c r="E76" s="206">
        <v>2714.5663201945017</v>
      </c>
      <c r="F76" s="206">
        <v>2820.7140442352402</v>
      </c>
      <c r="G76" s="206">
        <v>3001.2967132043868</v>
      </c>
      <c r="H76" s="206">
        <v>3203.9591899072375</v>
      </c>
      <c r="I76" s="206">
        <v>3437.6229634490273</v>
      </c>
      <c r="J76" s="206">
        <v>3664.0882849454019</v>
      </c>
      <c r="K76" s="206">
        <v>3806.3470637384294</v>
      </c>
      <c r="L76" s="206">
        <v>3655.7970138310561</v>
      </c>
      <c r="M76" s="206">
        <v>3757.5464206244992</v>
      </c>
      <c r="N76" s="206">
        <v>3900.7113617333762</v>
      </c>
      <c r="O76" s="206">
        <v>4016.3460910180079</v>
      </c>
      <c r="P76" s="206">
        <v>4137.3268237781031</v>
      </c>
      <c r="Q76" s="206">
        <v>4460.0574283317519</v>
      </c>
      <c r="R76" s="206">
        <v>4845.5956652112545</v>
      </c>
      <c r="S76" s="206">
        <v>5186.1589741716134</v>
      </c>
      <c r="T76" s="206">
        <v>5620.6545524773264</v>
      </c>
      <c r="U76" s="206">
        <v>5633.3832384518964</v>
      </c>
      <c r="V76" s="206">
        <v>5784.9308105711079</v>
      </c>
      <c r="W76" s="206">
        <v>5384.6983198303815</v>
      </c>
      <c r="X76" s="206">
        <v>6202.9807881203687</v>
      </c>
      <c r="Y76" s="206">
        <v>6805.493582945538</v>
      </c>
      <c r="Z76" s="206">
        <v>7178.3390678152218</v>
      </c>
      <c r="AA76" s="206">
        <v>7486.0186961644476</v>
      </c>
      <c r="AB76" s="228">
        <f t="shared" si="9"/>
        <v>3943.9890137367329</v>
      </c>
      <c r="AC76" s="228">
        <f t="shared" si="10"/>
        <v>6611.5060909751919</v>
      </c>
      <c r="AD76" s="229">
        <f t="shared" si="11"/>
        <v>5277.7475523559624</v>
      </c>
    </row>
    <row r="77" spans="2:30" x14ac:dyDescent="0.25">
      <c r="B77" s="127" t="s">
        <v>166</v>
      </c>
      <c r="C77" s="206">
        <v>28224.531899537276</v>
      </c>
      <c r="D77" s="206">
        <v>28808.837007878446</v>
      </c>
      <c r="E77" s="206">
        <v>29609.802586038295</v>
      </c>
      <c r="F77" s="206">
        <v>31178.709958787509</v>
      </c>
      <c r="G77" s="206">
        <v>34532.262021689923</v>
      </c>
      <c r="H77" s="206">
        <v>38079.582078576837</v>
      </c>
      <c r="I77" s="206">
        <v>41745.491475052564</v>
      </c>
      <c r="J77" s="206">
        <v>45257.664279427816</v>
      </c>
      <c r="K77" s="206">
        <v>46830.254105227003</v>
      </c>
      <c r="L77" s="206">
        <v>45861.498437181501</v>
      </c>
      <c r="M77" s="206">
        <v>49197.658992769328</v>
      </c>
      <c r="N77" s="206">
        <v>52277.466443284298</v>
      </c>
      <c r="O77" s="206">
        <v>52149.681269420595</v>
      </c>
      <c r="P77" s="206">
        <v>53517.419549887993</v>
      </c>
      <c r="Q77" s="206">
        <v>54514.926805981908</v>
      </c>
      <c r="R77" s="206">
        <v>56043.042695697033</v>
      </c>
      <c r="S77" s="206">
        <v>56761.482413222351</v>
      </c>
      <c r="T77" s="206">
        <v>59260.913176193761</v>
      </c>
      <c r="U77" s="206">
        <v>60900.275292453734</v>
      </c>
      <c r="V77" s="206">
        <v>61221.419540070128</v>
      </c>
      <c r="W77" s="206">
        <v>58187.476407253474</v>
      </c>
      <c r="X77" s="206">
        <v>65884.937626060288</v>
      </c>
      <c r="Y77" s="206">
        <v>68602.149100847484</v>
      </c>
      <c r="Z77" s="206">
        <v>71505.851568719445</v>
      </c>
      <c r="AA77" s="206">
        <v>75215.746278056016</v>
      </c>
      <c r="AB77" s="228">
        <f t="shared" si="9"/>
        <v>46298.646001418907</v>
      </c>
      <c r="AC77" s="228">
        <f t="shared" si="10"/>
        <v>67879.232196187339</v>
      </c>
      <c r="AD77" s="229">
        <f t="shared" si="11"/>
        <v>57088.939098803123</v>
      </c>
    </row>
    <row r="78" spans="2:30" x14ac:dyDescent="0.25">
      <c r="B78" s="127" t="s">
        <v>165</v>
      </c>
      <c r="C78" s="206">
        <v>11869.131588939794</v>
      </c>
      <c r="D78" s="206">
        <v>13224.136546959562</v>
      </c>
      <c r="E78" s="206">
        <v>14532.30751820878</v>
      </c>
      <c r="F78" s="206">
        <v>15461.932474992609</v>
      </c>
      <c r="G78" s="206">
        <v>16252.830643801159</v>
      </c>
      <c r="H78" s="206">
        <v>17091.276131819348</v>
      </c>
      <c r="I78" s="206">
        <v>18365.917175501789</v>
      </c>
      <c r="J78" s="206">
        <v>19089.990268952828</v>
      </c>
      <c r="K78" s="206">
        <v>20708.7615120316</v>
      </c>
      <c r="L78" s="206">
        <v>20680.672425053079</v>
      </c>
      <c r="M78" s="206">
        <v>21693.402066343111</v>
      </c>
      <c r="N78" s="206">
        <v>22992.218465758368</v>
      </c>
      <c r="O78" s="206">
        <v>23205.310668404007</v>
      </c>
      <c r="P78" s="206">
        <v>24591.638050305512</v>
      </c>
      <c r="Q78" s="206">
        <v>25796.210095925562</v>
      </c>
      <c r="R78" s="206">
        <v>26944.959766686818</v>
      </c>
      <c r="S78" s="206">
        <v>28178.945036691865</v>
      </c>
      <c r="T78" s="206">
        <v>29728.012156880119</v>
      </c>
      <c r="U78" s="206">
        <v>32258.25778925114</v>
      </c>
      <c r="V78" s="206">
        <v>35627.231552085825</v>
      </c>
      <c r="W78" s="206">
        <v>35583.58556756367</v>
      </c>
      <c r="X78" s="206">
        <v>38887.190952715355</v>
      </c>
      <c r="Y78" s="206">
        <v>44012.267727429215</v>
      </c>
      <c r="Z78" s="206">
        <v>45367.598354525449</v>
      </c>
      <c r="AA78" s="206">
        <v>47635.895529922287</v>
      </c>
      <c r="AB78" s="228">
        <f t="shared" si="9"/>
        <v>21914.657096729647</v>
      </c>
      <c r="AC78" s="228">
        <f t="shared" si="10"/>
        <v>42297.307626431204</v>
      </c>
      <c r="AD78" s="229">
        <f t="shared" si="11"/>
        <v>32105.982361580427</v>
      </c>
    </row>
    <row r="79" spans="2:30" x14ac:dyDescent="0.25">
      <c r="B79" s="127" t="s">
        <v>190</v>
      </c>
      <c r="C79" s="206">
        <v>29782.873810421461</v>
      </c>
      <c r="D79" s="206">
        <v>31885.451073426448</v>
      </c>
      <c r="E79" s="206">
        <v>32607.105879656829</v>
      </c>
      <c r="F79" s="206">
        <v>32701.048947489209</v>
      </c>
      <c r="G79" s="206">
        <v>35617.213597967588</v>
      </c>
      <c r="H79" s="206">
        <v>37322.739927279254</v>
      </c>
      <c r="I79" s="206">
        <v>39700.081709912534</v>
      </c>
      <c r="J79" s="206">
        <v>41472.844935018387</v>
      </c>
      <c r="K79" s="206">
        <v>43728.114056412305</v>
      </c>
      <c r="L79" s="206">
        <v>41862.959925390642</v>
      </c>
      <c r="M79" s="206">
        <v>39768.416959913891</v>
      </c>
      <c r="N79" s="206">
        <v>40936.867830513031</v>
      </c>
      <c r="O79" s="206">
        <v>42004.447611059659</v>
      </c>
      <c r="P79" s="206">
        <v>44409.668953090353</v>
      </c>
      <c r="Q79" s="206">
        <v>45996.968747690131</v>
      </c>
      <c r="R79" s="206">
        <v>49214.264861458367</v>
      </c>
      <c r="S79" s="206">
        <v>53480.397194676443</v>
      </c>
      <c r="T79" s="206">
        <v>55638.492059179407</v>
      </c>
      <c r="U79" s="206">
        <v>57197.767624717504</v>
      </c>
      <c r="V79" s="206">
        <v>60523.81794408249</v>
      </c>
      <c r="W79" s="206">
        <v>55796.745466763234</v>
      </c>
      <c r="X79" s="206">
        <v>61610.213274071466</v>
      </c>
      <c r="Y79" s="206">
        <v>73426.227783726848</v>
      </c>
      <c r="Z79" s="206">
        <v>76666.642084118939</v>
      </c>
      <c r="AA79" s="206">
        <v>78258.759250789022</v>
      </c>
      <c r="AB79" s="228">
        <f t="shared" si="9"/>
        <v>42792.577182467794</v>
      </c>
      <c r="AC79" s="228">
        <f t="shared" si="10"/>
        <v>69151.717571893911</v>
      </c>
      <c r="AD79" s="229">
        <f t="shared" si="11"/>
        <v>55972.147377180852</v>
      </c>
    </row>
    <row r="80" spans="2:30" x14ac:dyDescent="0.25">
      <c r="B80" s="127" t="s">
        <v>100</v>
      </c>
      <c r="C80" s="206">
        <v>2090.858068944859</v>
      </c>
      <c r="D80" s="206">
        <v>2199.5391044647768</v>
      </c>
      <c r="E80" s="206">
        <v>2277.0697477505055</v>
      </c>
      <c r="F80" s="206">
        <v>2461.4825161086128</v>
      </c>
      <c r="G80" s="206">
        <v>2681.8611684125444</v>
      </c>
      <c r="H80" s="206">
        <v>2936.8032201193287</v>
      </c>
      <c r="I80" s="206">
        <v>3220.6269293940104</v>
      </c>
      <c r="J80" s="206">
        <v>3508.0618317160511</v>
      </c>
      <c r="K80" s="206">
        <v>3633.3678324071566</v>
      </c>
      <c r="L80" s="206">
        <v>3886.5819769324748</v>
      </c>
      <c r="M80" s="206">
        <v>4206.4598600211721</v>
      </c>
      <c r="N80" s="206">
        <v>4454.7015320051278</v>
      </c>
      <c r="O80" s="206">
        <v>4819.6428821873105</v>
      </c>
      <c r="P80" s="206">
        <v>5014.3505659078019</v>
      </c>
      <c r="Q80" s="206">
        <v>5191.5914990324873</v>
      </c>
      <c r="R80" s="206">
        <v>5425.0359909104618</v>
      </c>
      <c r="S80" s="206">
        <v>5800.4814936655221</v>
      </c>
      <c r="T80" s="206">
        <v>6144.7171444493815</v>
      </c>
      <c r="U80" s="206">
        <v>6714.9663987775402</v>
      </c>
      <c r="V80" s="206">
        <v>7150.9242345292596</v>
      </c>
      <c r="W80" s="206">
        <v>6966.2754278591092</v>
      </c>
      <c r="X80" s="206">
        <v>8050.0185745266408</v>
      </c>
      <c r="Y80" s="206">
        <v>9207.127430401446</v>
      </c>
      <c r="Z80" s="206">
        <v>10323.499873442795</v>
      </c>
      <c r="AA80" s="206">
        <v>11158.880923075614</v>
      </c>
      <c r="AB80" s="228">
        <f t="shared" si="9"/>
        <v>4190.9561998868194</v>
      </c>
      <c r="AC80" s="228">
        <f t="shared" si="10"/>
        <v>9141.1604458611218</v>
      </c>
      <c r="AD80" s="229">
        <f t="shared" si="11"/>
        <v>6666.0583228739706</v>
      </c>
    </row>
    <row r="81" spans="2:30" x14ac:dyDescent="0.25">
      <c r="B81" s="127" t="s">
        <v>114</v>
      </c>
      <c r="C81" s="206">
        <v>4639.0394263946437</v>
      </c>
      <c r="D81" s="206">
        <v>4848.5558011085204</v>
      </c>
      <c r="E81" s="206">
        <v>5076.1643815953612</v>
      </c>
      <c r="F81" s="206">
        <v>5352.5075039153107</v>
      </c>
      <c r="G81" s="206">
        <v>5700.0494953576081</v>
      </c>
      <c r="H81" s="206">
        <v>6134.1667301082025</v>
      </c>
      <c r="I81" s="206">
        <v>6583.3511235804572</v>
      </c>
      <c r="J81" s="206">
        <v>7096.3876891673362</v>
      </c>
      <c r="K81" s="206">
        <v>7569.2530469127196</v>
      </c>
      <c r="L81" s="206">
        <v>7868.1481833355383</v>
      </c>
      <c r="M81" s="206">
        <v>8353.4568473324889</v>
      </c>
      <c r="N81" s="206">
        <v>8936.9921554945358</v>
      </c>
      <c r="O81" s="206">
        <v>9530.2907113671772</v>
      </c>
      <c r="P81" s="206">
        <v>9866.0169925084701</v>
      </c>
      <c r="Q81" s="206">
        <v>10064.677127417008</v>
      </c>
      <c r="R81" s="206">
        <v>10027.537299602549</v>
      </c>
      <c r="S81" s="206">
        <v>10262.595165187096</v>
      </c>
      <c r="T81" s="206">
        <v>10687.64092184431</v>
      </c>
      <c r="U81" s="206">
        <v>11372.097198761187</v>
      </c>
      <c r="V81" s="206">
        <v>11986.47015083764</v>
      </c>
      <c r="W81" s="206">
        <v>11729.36744584478</v>
      </c>
      <c r="X81" s="206">
        <v>12757.074644020369</v>
      </c>
      <c r="Y81" s="206">
        <v>14284.929293132958</v>
      </c>
      <c r="Z81" s="206">
        <v>15415.707925952724</v>
      </c>
      <c r="AA81" s="206">
        <v>16448.275517955855</v>
      </c>
      <c r="AB81" s="228">
        <f t="shared" si="9"/>
        <v>8097.7698975914072</v>
      </c>
      <c r="AC81" s="228">
        <f t="shared" si="10"/>
        <v>14127.070965381339</v>
      </c>
      <c r="AD81" s="229">
        <f t="shared" si="11"/>
        <v>11112.420431486373</v>
      </c>
    </row>
    <row r="82" spans="2:30" x14ac:dyDescent="0.25">
      <c r="B82" s="127" t="s">
        <v>152</v>
      </c>
      <c r="C82" s="206">
        <v>10729.358009813966</v>
      </c>
      <c r="D82" s="206">
        <v>11061.301473682855</v>
      </c>
      <c r="E82" s="206">
        <v>12040.861216806694</v>
      </c>
      <c r="F82" s="206">
        <v>13192.333657979802</v>
      </c>
      <c r="G82" s="206">
        <v>13835.420403381666</v>
      </c>
      <c r="H82" s="206">
        <v>14402.105342284702</v>
      </c>
      <c r="I82" s="206">
        <v>15256.270903693505</v>
      </c>
      <c r="J82" s="206">
        <v>16672.725251775013</v>
      </c>
      <c r="K82" s="206">
        <v>16830.936618067921</v>
      </c>
      <c r="L82" s="206">
        <v>16894.235403880717</v>
      </c>
      <c r="M82" s="206">
        <v>17865.941381113371</v>
      </c>
      <c r="N82" s="206">
        <v>18487.076240376206</v>
      </c>
      <c r="O82" s="206">
        <v>16325.201069060693</v>
      </c>
      <c r="P82" s="206">
        <v>15552.013060785168</v>
      </c>
      <c r="Q82" s="206">
        <v>15408.096511531114</v>
      </c>
      <c r="R82" s="206">
        <v>13689.764642810704</v>
      </c>
      <c r="S82" s="206">
        <v>14573.321966894806</v>
      </c>
      <c r="T82" s="206">
        <v>15070.258582103137</v>
      </c>
      <c r="U82" s="206">
        <v>14839.569194521808</v>
      </c>
      <c r="V82" s="206">
        <v>13348.410950983924</v>
      </c>
      <c r="W82" s="206">
        <v>14110.319144429783</v>
      </c>
      <c r="X82" s="206">
        <v>14951.894871650331</v>
      </c>
      <c r="Y82" s="206">
        <v>16424.377386697408</v>
      </c>
      <c r="Z82" s="206">
        <v>17659.87387607151</v>
      </c>
      <c r="AA82" s="206">
        <v>18441.557752160512</v>
      </c>
      <c r="AB82" s="228">
        <f t="shared" si="9"/>
        <v>14803.76009407739</v>
      </c>
      <c r="AC82" s="228">
        <f t="shared" si="10"/>
        <v>16317.60460620191</v>
      </c>
      <c r="AD82" s="229">
        <f t="shared" si="11"/>
        <v>15560.68235013965</v>
      </c>
    </row>
    <row r="83" spans="2:30" x14ac:dyDescent="0.25">
      <c r="B83" s="127" t="s">
        <v>153</v>
      </c>
      <c r="C83" s="206">
        <v>10627.94007274909</v>
      </c>
      <c r="D83" s="206">
        <v>10719.619420845462</v>
      </c>
      <c r="E83" s="206">
        <v>9682.3761948573319</v>
      </c>
      <c r="F83" s="206">
        <v>6068.4516180834626</v>
      </c>
      <c r="G83" s="206">
        <v>9289.7422464958981</v>
      </c>
      <c r="H83" s="206">
        <v>9457.0445425690214</v>
      </c>
      <c r="I83" s="206">
        <v>10223.106532255835</v>
      </c>
      <c r="J83" s="206">
        <v>10783.123640622383</v>
      </c>
      <c r="K83" s="206">
        <v>11657.316870246153</v>
      </c>
      <c r="L83" s="206">
        <v>11687.01420832672</v>
      </c>
      <c r="M83" s="206">
        <v>12186.192962384144</v>
      </c>
      <c r="N83" s="206">
        <v>12912.029979014613</v>
      </c>
      <c r="O83" s="206">
        <v>14402.03408939552</v>
      </c>
      <c r="P83" s="206">
        <v>14668.543276499469</v>
      </c>
      <c r="Q83" s="206">
        <v>13168.245587416997</v>
      </c>
      <c r="R83" s="206">
        <v>9334.4660486631528</v>
      </c>
      <c r="S83" s="206">
        <v>9079.135317694956</v>
      </c>
      <c r="T83" s="206">
        <v>10191.661698863894</v>
      </c>
      <c r="U83" s="206">
        <v>12034.401121494397</v>
      </c>
      <c r="V83" s="206">
        <v>12248.59173859636</v>
      </c>
      <c r="W83" s="206">
        <v>10573.930475071484</v>
      </c>
      <c r="X83" s="206">
        <v>12731.753575512883</v>
      </c>
      <c r="Y83" s="206">
        <v>14391.129234980577</v>
      </c>
      <c r="Z83" s="206">
        <v>14652.521239921178</v>
      </c>
      <c r="AA83" s="206">
        <v>14464.31869281728</v>
      </c>
      <c r="AB83" s="228">
        <f t="shared" si="9"/>
        <v>11021.051858353743</v>
      </c>
      <c r="AC83" s="228">
        <f t="shared" si="10"/>
        <v>13362.73064366068</v>
      </c>
      <c r="AD83" s="229">
        <f t="shared" si="11"/>
        <v>12191.891251007211</v>
      </c>
    </row>
    <row r="84" spans="2:30" x14ac:dyDescent="0.25">
      <c r="B84" s="127" t="s">
        <v>195</v>
      </c>
      <c r="C84" s="206">
        <v>30209.465620815867</v>
      </c>
      <c r="D84" s="206">
        <v>32576.924574865596</v>
      </c>
      <c r="E84" s="206">
        <v>35222.028724352043</v>
      </c>
      <c r="F84" s="206">
        <v>36285.108700351135</v>
      </c>
      <c r="G84" s="206">
        <v>38734.443939914847</v>
      </c>
      <c r="H84" s="206">
        <v>40466.23435157114</v>
      </c>
      <c r="I84" s="206">
        <v>44232.101748557412</v>
      </c>
      <c r="J84" s="206">
        <v>46784.086133536548</v>
      </c>
      <c r="K84" s="206">
        <v>44169.094341164397</v>
      </c>
      <c r="L84" s="206">
        <v>41469.837900256032</v>
      </c>
      <c r="M84" s="206">
        <v>43216.984730240627</v>
      </c>
      <c r="N84" s="206">
        <v>45525.718123904226</v>
      </c>
      <c r="O84" s="206">
        <v>46726.21576653661</v>
      </c>
      <c r="P84" s="206">
        <v>48838.771982552542</v>
      </c>
      <c r="Q84" s="206">
        <v>52640.784391855297</v>
      </c>
      <c r="R84" s="206">
        <v>71607.456829464936</v>
      </c>
      <c r="S84" s="206">
        <v>73012.819872037435</v>
      </c>
      <c r="T84" s="206">
        <v>80450.352933650589</v>
      </c>
      <c r="U84" s="206">
        <v>86299.342021697623</v>
      </c>
      <c r="V84" s="206">
        <v>92022.598799830041</v>
      </c>
      <c r="W84" s="206">
        <v>97799.922574860699</v>
      </c>
      <c r="X84" s="206">
        <v>116903.61243516988</v>
      </c>
      <c r="Y84" s="206">
        <v>136104.44533245807</v>
      </c>
      <c r="Z84" s="206">
        <v>124900.93863524124</v>
      </c>
      <c r="AA84" s="206">
        <v>131175.10685414885</v>
      </c>
      <c r="AB84" s="228">
        <f t="shared" si="9"/>
        <v>51524.51857435776</v>
      </c>
      <c r="AC84" s="228">
        <f t="shared" si="10"/>
        <v>121376.80516637574</v>
      </c>
      <c r="AD84" s="229">
        <f t="shared" si="11"/>
        <v>86450.661870366748</v>
      </c>
    </row>
    <row r="85" spans="2:30" x14ac:dyDescent="0.25">
      <c r="B85" s="127" t="s">
        <v>184</v>
      </c>
      <c r="C85" s="206">
        <v>25783.17345745999</v>
      </c>
      <c r="D85" s="206">
        <v>25813.236497015492</v>
      </c>
      <c r="E85" s="206">
        <v>26101.328784113339</v>
      </c>
      <c r="F85" s="206">
        <v>24678.396162802554</v>
      </c>
      <c r="G85" s="206">
        <v>26071.050400688066</v>
      </c>
      <c r="H85" s="206">
        <v>25700.986260580929</v>
      </c>
      <c r="I85" s="206">
        <v>26365.578494352558</v>
      </c>
      <c r="J85" s="206">
        <v>28265.876329698971</v>
      </c>
      <c r="K85" s="206">
        <v>28083.836613595209</v>
      </c>
      <c r="L85" s="206">
        <v>28097.192940792334</v>
      </c>
      <c r="M85" s="206">
        <v>29455.821813253107</v>
      </c>
      <c r="N85" s="206">
        <v>31313.933499702882</v>
      </c>
      <c r="O85" s="206">
        <v>32483.742187273827</v>
      </c>
      <c r="P85" s="206">
        <v>34827.364735114606</v>
      </c>
      <c r="Q85" s="206">
        <v>34816.242246007081</v>
      </c>
      <c r="R85" s="206">
        <v>35868.973637601397</v>
      </c>
      <c r="S85" s="206">
        <v>38189.161027824099</v>
      </c>
      <c r="T85" s="206">
        <v>39470.868126216439</v>
      </c>
      <c r="U85" s="206">
        <v>40189.990995706888</v>
      </c>
      <c r="V85" s="206">
        <v>41325.17836567558</v>
      </c>
      <c r="W85" s="206">
        <v>40955.28561791523</v>
      </c>
      <c r="X85" s="206">
        <v>46162.082273024746</v>
      </c>
      <c r="Y85" s="206">
        <v>53564.227891667033</v>
      </c>
      <c r="Z85" s="206">
        <v>53401.178230190213</v>
      </c>
      <c r="AA85" s="206">
        <v>55690.739103098575</v>
      </c>
      <c r="AB85" s="228">
        <f t="shared" si="9"/>
        <v>31145.096628773772</v>
      </c>
      <c r="AC85" s="228">
        <f t="shared" si="10"/>
        <v>49954.702623179161</v>
      </c>
      <c r="AD85" s="229">
        <f t="shared" si="11"/>
        <v>40549.899625976468</v>
      </c>
    </row>
    <row r="86" spans="2:30" x14ac:dyDescent="0.25">
      <c r="B86" s="127" t="s">
        <v>175</v>
      </c>
      <c r="C86" s="206">
        <v>27146.321184003005</v>
      </c>
      <c r="D86" s="206">
        <v>28137.055862241796</v>
      </c>
      <c r="E86" s="206">
        <v>28833.021790312858</v>
      </c>
      <c r="F86" s="206">
        <v>29252.900253624059</v>
      </c>
      <c r="G86" s="206">
        <v>29584.802652546761</v>
      </c>
      <c r="H86" s="206">
        <v>30137.818037443714</v>
      </c>
      <c r="I86" s="206">
        <v>32460.550987335315</v>
      </c>
      <c r="J86" s="206">
        <v>34108.772309858978</v>
      </c>
      <c r="K86" s="206">
        <v>35422.342439111257</v>
      </c>
      <c r="L86" s="206">
        <v>34483.731100811601</v>
      </c>
      <c r="M86" s="206">
        <v>34977.994233996505</v>
      </c>
      <c r="N86" s="206">
        <v>36392.282775949265</v>
      </c>
      <c r="O86" s="206">
        <v>36281.101424350607</v>
      </c>
      <c r="P86" s="206">
        <v>36459.295024871608</v>
      </c>
      <c r="Q86" s="206">
        <v>36665.685767749965</v>
      </c>
      <c r="R86" s="206">
        <v>37394.453500542259</v>
      </c>
      <c r="S86" s="206">
        <v>40482.562999855953</v>
      </c>
      <c r="T86" s="206">
        <v>42142.343540688496</v>
      </c>
      <c r="U86" s="206">
        <v>43386.700586880288</v>
      </c>
      <c r="V86" s="206">
        <v>46661.910515961143</v>
      </c>
      <c r="W86" s="206">
        <v>44435.643439352651</v>
      </c>
      <c r="X86" s="206">
        <v>49825.393411184821</v>
      </c>
      <c r="Y86" s="206">
        <v>56247.415591699813</v>
      </c>
      <c r="Z86" s="206">
        <v>57893.40835871522</v>
      </c>
      <c r="AA86" s="206">
        <v>60846.983027027876</v>
      </c>
      <c r="AB86" s="228">
        <f t="shared" si="9"/>
        <v>35020.582349406774</v>
      </c>
      <c r="AC86" s="228">
        <f t="shared" si="10"/>
        <v>53849.768765596076</v>
      </c>
      <c r="AD86" s="229">
        <f t="shared" si="11"/>
        <v>44435.175557501425</v>
      </c>
    </row>
    <row r="87" spans="2:30" x14ac:dyDescent="0.25">
      <c r="B87" s="127" t="s">
        <v>144</v>
      </c>
      <c r="C87" s="206">
        <v>6463.5302241772479</v>
      </c>
      <c r="D87" s="206">
        <v>6655.6486697344453</v>
      </c>
      <c r="E87" s="206">
        <v>6851.8610742948058</v>
      </c>
      <c r="F87" s="206">
        <v>7199.5458472559912</v>
      </c>
      <c r="G87" s="206">
        <v>7447.2760172901708</v>
      </c>
      <c r="H87" s="206">
        <v>7706.6315623220007</v>
      </c>
      <c r="I87" s="206">
        <v>8132.5314103817018</v>
      </c>
      <c r="J87" s="206">
        <v>8432.4104139429201</v>
      </c>
      <c r="K87" s="206">
        <v>8488.0937534458062</v>
      </c>
      <c r="L87" s="206">
        <v>8135.4313458126135</v>
      </c>
      <c r="M87" s="206">
        <v>8080.1485083733814</v>
      </c>
      <c r="N87" s="206">
        <v>8353.3074771067422</v>
      </c>
      <c r="O87" s="206">
        <v>8373.4951156294574</v>
      </c>
      <c r="P87" s="206">
        <v>8630.2420446544111</v>
      </c>
      <c r="Q87" s="206">
        <v>8732.8130233756419</v>
      </c>
      <c r="R87" s="206">
        <v>8985.5766781795046</v>
      </c>
      <c r="S87" s="206">
        <v>9399.2579230510273</v>
      </c>
      <c r="T87" s="206">
        <v>9820.2073695703766</v>
      </c>
      <c r="U87" s="206">
        <v>10035.279773817476</v>
      </c>
      <c r="V87" s="206">
        <v>10083.526830062217</v>
      </c>
      <c r="W87" s="206">
        <v>8991.16205633754</v>
      </c>
      <c r="X87" s="206">
        <v>9577.1642113407888</v>
      </c>
      <c r="Y87" s="206">
        <v>10790.133300866308</v>
      </c>
      <c r="Z87" s="206">
        <v>11466.971334364407</v>
      </c>
      <c r="AA87" s="206">
        <v>11662.344683736681</v>
      </c>
      <c r="AB87" s="228">
        <f t="shared" si="9"/>
        <v>8300.3407531238972</v>
      </c>
      <c r="AC87" s="228">
        <f t="shared" si="10"/>
        <v>10497.555117329142</v>
      </c>
      <c r="AD87" s="229">
        <f t="shared" si="11"/>
        <v>9398.9479352265189</v>
      </c>
    </row>
    <row r="88" spans="2:30" x14ac:dyDescent="0.25">
      <c r="B88" s="127" t="s">
        <v>192</v>
      </c>
      <c r="C88" s="206">
        <v>27287.270191271778</v>
      </c>
      <c r="D88" s="206">
        <v>27942.346651132983</v>
      </c>
      <c r="E88" s="206">
        <v>28623.588447936738</v>
      </c>
      <c r="F88" s="206">
        <v>29392.248991618573</v>
      </c>
      <c r="G88" s="206">
        <v>30830.658446643396</v>
      </c>
      <c r="H88" s="206">
        <v>32169.867493646037</v>
      </c>
      <c r="I88" s="206">
        <v>33634.631706678716</v>
      </c>
      <c r="J88" s="206">
        <v>35015.986574512724</v>
      </c>
      <c r="K88" s="206">
        <v>35273.791152156024</v>
      </c>
      <c r="L88" s="206">
        <v>33547.283424576701</v>
      </c>
      <c r="M88" s="206">
        <v>35335.373510381418</v>
      </c>
      <c r="N88" s="206">
        <v>36214.439774024097</v>
      </c>
      <c r="O88" s="206">
        <v>37605.974261453928</v>
      </c>
      <c r="P88" s="206">
        <v>39402.025098802456</v>
      </c>
      <c r="Q88" s="206">
        <v>39555.412008919753</v>
      </c>
      <c r="R88" s="206">
        <v>40906.594569245994</v>
      </c>
      <c r="S88" s="206">
        <v>40596.968662899497</v>
      </c>
      <c r="T88" s="206">
        <v>41444.215744391229</v>
      </c>
      <c r="U88" s="206">
        <v>42141.935298775788</v>
      </c>
      <c r="V88" s="206">
        <v>42678.151144835385</v>
      </c>
      <c r="W88" s="206">
        <v>42425.694678965061</v>
      </c>
      <c r="X88" s="206">
        <v>44355.3487163354</v>
      </c>
      <c r="Y88" s="206">
        <v>47395.839156564456</v>
      </c>
      <c r="Z88" s="206">
        <v>49896.643690201767</v>
      </c>
      <c r="AA88" s="206">
        <v>51685.03875255098</v>
      </c>
      <c r="AB88" s="228">
        <f t="shared" si="9"/>
        <v>35479.938157695156</v>
      </c>
      <c r="AC88" s="228">
        <f t="shared" si="10"/>
        <v>47151.712998923533</v>
      </c>
      <c r="AD88" s="229">
        <f t="shared" si="11"/>
        <v>41315.825578309348</v>
      </c>
    </row>
    <row r="89" spans="2:30" x14ac:dyDescent="0.25">
      <c r="B89" s="127" t="s">
        <v>139</v>
      </c>
      <c r="C89" s="206">
        <v>5640.6572819916646</v>
      </c>
      <c r="D89" s="206">
        <v>5948.0121794951765</v>
      </c>
      <c r="E89" s="206">
        <v>6256.4964394454255</v>
      </c>
      <c r="F89" s="206">
        <v>6499.9788780074796</v>
      </c>
      <c r="G89" s="206">
        <v>7073.845816070304</v>
      </c>
      <c r="H89" s="206">
        <v>7696.9450167189025</v>
      </c>
      <c r="I89" s="206">
        <v>8045.6405621500544</v>
      </c>
      <c r="J89" s="206">
        <v>8415.7116601733869</v>
      </c>
      <c r="K89" s="206">
        <v>8983.2133242345899</v>
      </c>
      <c r="L89" s="206">
        <v>9290.8085535212722</v>
      </c>
      <c r="M89" s="206">
        <v>9416.6438680607098</v>
      </c>
      <c r="N89" s="206">
        <v>9631.9289925535977</v>
      </c>
      <c r="O89" s="206">
        <v>9738.5374692619353</v>
      </c>
      <c r="P89" s="206">
        <v>9816.5985565312349</v>
      </c>
      <c r="Q89" s="206">
        <v>9144.6779320499536</v>
      </c>
      <c r="R89" s="206">
        <v>8967.0799583780827</v>
      </c>
      <c r="S89" s="206">
        <v>8747.8786093085073</v>
      </c>
      <c r="T89" s="206">
        <v>9265.5153672073338</v>
      </c>
      <c r="U89" s="206">
        <v>9042.3978187119792</v>
      </c>
      <c r="V89" s="206">
        <v>9429.0727955203674</v>
      </c>
      <c r="W89" s="206">
        <v>9579.2008131769599</v>
      </c>
      <c r="X89" s="206">
        <v>9182.4961612559964</v>
      </c>
      <c r="Y89" s="206">
        <v>9927.2341002505982</v>
      </c>
      <c r="Z89" s="206">
        <v>10411.841615296738</v>
      </c>
      <c r="AA89" s="206">
        <v>10821.490976531695</v>
      </c>
      <c r="AB89" s="228">
        <f t="shared" si="9"/>
        <v>8352.582053969596</v>
      </c>
      <c r="AC89" s="228">
        <f t="shared" si="10"/>
        <v>9984.452733302398</v>
      </c>
      <c r="AD89" s="229">
        <f t="shared" si="11"/>
        <v>9168.517393635997</v>
      </c>
    </row>
    <row r="90" spans="2:30" x14ac:dyDescent="0.25">
      <c r="B90" s="127" t="s">
        <v>205</v>
      </c>
      <c r="C90" s="206">
        <v>7418.1961207685772</v>
      </c>
      <c r="D90" s="206">
        <v>8568.0871949203065</v>
      </c>
      <c r="E90" s="206">
        <v>9504.4508248694856</v>
      </c>
      <c r="F90" s="206">
        <v>10532.446697349082</v>
      </c>
      <c r="G90" s="206">
        <v>11777.111957013412</v>
      </c>
      <c r="H90" s="206">
        <v>13226.146696389224</v>
      </c>
      <c r="I90" s="206">
        <v>14965.772319567637</v>
      </c>
      <c r="J90" s="206">
        <v>16581.224053117723</v>
      </c>
      <c r="K90" s="206">
        <v>17278.472168114651</v>
      </c>
      <c r="L90" s="206">
        <v>17389.014583831569</v>
      </c>
      <c r="M90" s="206">
        <v>18641.806147707277</v>
      </c>
      <c r="N90" s="206">
        <v>20159.932942641302</v>
      </c>
      <c r="O90" s="206">
        <v>21367.218059537212</v>
      </c>
      <c r="P90" s="206">
        <v>23754.134195211693</v>
      </c>
      <c r="Q90" s="206">
        <v>23958.112889060256</v>
      </c>
      <c r="R90" s="206">
        <v>22484.365138260669</v>
      </c>
      <c r="S90" s="206">
        <v>23023.087229389857</v>
      </c>
      <c r="T90" s="206">
        <v>23973.060229565079</v>
      </c>
      <c r="U90" s="206">
        <v>25096.128586261526</v>
      </c>
      <c r="V90" s="206">
        <v>28689.271083837393</v>
      </c>
      <c r="W90" s="206">
        <v>29039.822962450911</v>
      </c>
      <c r="X90" s="206">
        <v>32945.851572582309</v>
      </c>
      <c r="Y90" s="206">
        <v>35895.083987166676</v>
      </c>
      <c r="Z90" s="206">
        <v>38515.183601094643</v>
      </c>
      <c r="AA90" s="206">
        <v>40813.044280470596</v>
      </c>
      <c r="AB90" s="228">
        <f t="shared" si="9"/>
        <v>17919.401955870697</v>
      </c>
      <c r="AC90" s="228">
        <f t="shared" si="10"/>
        <v>35441.797280753031</v>
      </c>
      <c r="AD90" s="229">
        <f t="shared" si="11"/>
        <v>26680.599618311862</v>
      </c>
    </row>
    <row r="91" spans="2:30" x14ac:dyDescent="0.25">
      <c r="B91" s="127" t="s">
        <v>83</v>
      </c>
      <c r="C91" s="206">
        <v>1906.8979409599922</v>
      </c>
      <c r="D91" s="206">
        <v>1961.0581686946293</v>
      </c>
      <c r="E91" s="206">
        <v>1940.4030326056009</v>
      </c>
      <c r="F91" s="206">
        <v>1974.8582021244026</v>
      </c>
      <c r="G91" s="206">
        <v>2066.3154063863171</v>
      </c>
      <c r="H91" s="206">
        <v>2188.6956101774972</v>
      </c>
      <c r="I91" s="206">
        <v>2330.1302894116525</v>
      </c>
      <c r="J91" s="206">
        <v>2481.0870614699611</v>
      </c>
      <c r="K91" s="206">
        <v>2459.1217452421288</v>
      </c>
      <c r="L91" s="206">
        <v>2480.044290680105</v>
      </c>
      <c r="M91" s="206">
        <v>2634.8927132382551</v>
      </c>
      <c r="N91" s="206">
        <v>2750.2866378769336</v>
      </c>
      <c r="O91" s="206">
        <v>2847.2706828684618</v>
      </c>
      <c r="P91" s="206">
        <v>3106.3939446488512</v>
      </c>
      <c r="Q91" s="206">
        <v>3359.4895066509312</v>
      </c>
      <c r="R91" s="206">
        <v>3678.3261414601934</v>
      </c>
      <c r="S91" s="206">
        <v>3916.6531567309462</v>
      </c>
      <c r="T91" s="206">
        <v>4177.2499358026744</v>
      </c>
      <c r="U91" s="206">
        <v>4411.5610412088572</v>
      </c>
      <c r="V91" s="206">
        <v>4687.3778232530594</v>
      </c>
      <c r="W91" s="206">
        <v>4792.5731584718242</v>
      </c>
      <c r="X91" s="206">
        <v>5338.852433827813</v>
      </c>
      <c r="Y91" s="206">
        <v>5883.2230396192135</v>
      </c>
      <c r="Z91" s="206">
        <v>6307.2324941930174</v>
      </c>
      <c r="AA91" s="206">
        <v>6619.3585744899356</v>
      </c>
      <c r="AB91" s="228">
        <f t="shared" si="9"/>
        <v>2867.9056665745725</v>
      </c>
      <c r="AC91" s="228">
        <f t="shared" si="10"/>
        <v>5788.2479401203609</v>
      </c>
      <c r="AD91" s="229">
        <f t="shared" si="11"/>
        <v>4328.0768033474669</v>
      </c>
    </row>
    <row r="92" spans="2:30" x14ac:dyDescent="0.25">
      <c r="B92" s="127" t="s">
        <v>213</v>
      </c>
      <c r="C92" s="206">
        <v>58702.86732479593</v>
      </c>
      <c r="D92" s="206">
        <v>58552.783917771907</v>
      </c>
      <c r="E92" s="206">
        <v>59713.172224115551</v>
      </c>
      <c r="F92" s="206">
        <v>69752.38417825487</v>
      </c>
      <c r="G92" s="206">
        <v>77226.636837635248</v>
      </c>
      <c r="H92" s="206">
        <v>84968.019839851069</v>
      </c>
      <c r="I92" s="206">
        <v>89075.224606307544</v>
      </c>
      <c r="J92" s="206">
        <v>91434.904473679766</v>
      </c>
      <c r="K92" s="206">
        <v>90337.356880353182</v>
      </c>
      <c r="L92" s="206">
        <v>80110.069885304125</v>
      </c>
      <c r="M92" s="206">
        <v>75184.086663655922</v>
      </c>
      <c r="N92" s="206">
        <v>79036.785771451687</v>
      </c>
      <c r="O92" s="206">
        <v>82089.726074366699</v>
      </c>
      <c r="P92" s="206">
        <v>76812.538800244496</v>
      </c>
      <c r="Q92" s="206">
        <v>68336.599195309202</v>
      </c>
      <c r="R92" s="206">
        <v>45267.308591002577</v>
      </c>
      <c r="S92" s="206">
        <v>41862.173911505932</v>
      </c>
      <c r="T92" s="206">
        <v>46565.549900301448</v>
      </c>
      <c r="U92" s="206">
        <v>51370.732048732061</v>
      </c>
      <c r="V92" s="206">
        <v>50703.000137746654</v>
      </c>
      <c r="W92" s="206">
        <v>41461.723510321892</v>
      </c>
      <c r="X92" s="206">
        <v>50651.957576402543</v>
      </c>
      <c r="Y92" s="206">
        <v>55043.002272259684</v>
      </c>
      <c r="Z92" s="206">
        <v>53025.471138782377</v>
      </c>
      <c r="AA92" s="206">
        <v>51635.959810722423</v>
      </c>
      <c r="AB92" s="228">
        <f t="shared" si="9"/>
        <v>68855.096063119272</v>
      </c>
      <c r="AC92" s="228">
        <f t="shared" si="10"/>
        <v>50363.62286169779</v>
      </c>
      <c r="AD92" s="229">
        <f t="shared" si="11"/>
        <v>59609.359462408531</v>
      </c>
    </row>
    <row r="93" spans="2:30" x14ac:dyDescent="0.25">
      <c r="B93" s="127" t="s">
        <v>131</v>
      </c>
      <c r="C93" s="206">
        <v>1861.8655971169871</v>
      </c>
      <c r="D93" s="206">
        <v>1986.1613582342945</v>
      </c>
      <c r="E93" s="206">
        <v>1998.2378806197135</v>
      </c>
      <c r="F93" s="206">
        <v>2158.1966740453349</v>
      </c>
      <c r="G93" s="206">
        <v>2343.4304401500426</v>
      </c>
      <c r="H93" s="206">
        <v>2385.5944651780142</v>
      </c>
      <c r="I93" s="206">
        <v>2508.3884484280507</v>
      </c>
      <c r="J93" s="206">
        <v>2769.8950845190807</v>
      </c>
      <c r="K93" s="206">
        <v>3031.4940705021545</v>
      </c>
      <c r="L93" s="206">
        <v>3096.9381411487152</v>
      </c>
      <c r="M93" s="206">
        <v>3075.6155433245513</v>
      </c>
      <c r="N93" s="206">
        <v>3278.3510222008581</v>
      </c>
      <c r="O93" s="206">
        <v>3588.679888240255</v>
      </c>
      <c r="P93" s="206">
        <v>4000.9629576510742</v>
      </c>
      <c r="Q93" s="206">
        <v>4228.1951482991981</v>
      </c>
      <c r="R93" s="206">
        <v>4153.3766990372033</v>
      </c>
      <c r="S93" s="206">
        <v>4603.7596424787762</v>
      </c>
      <c r="T93" s="206">
        <v>4953.7175508519867</v>
      </c>
      <c r="U93" s="206">
        <v>4777.9417539557462</v>
      </c>
      <c r="V93" s="206">
        <v>5304.2275831440465</v>
      </c>
      <c r="W93" s="206">
        <v>5178.5619670404021</v>
      </c>
      <c r="X93" s="206">
        <v>5736.4788341515405</v>
      </c>
      <c r="Y93" s="206">
        <v>6577.5121772838929</v>
      </c>
      <c r="Z93" s="206">
        <v>7298.0861256193348</v>
      </c>
      <c r="AA93" s="206">
        <v>8009.4091944569182</v>
      </c>
      <c r="AB93" s="228">
        <f t="shared" si="9"/>
        <v>3305.2514974563042</v>
      </c>
      <c r="AC93" s="228">
        <f t="shared" si="10"/>
        <v>6560.0096597104175</v>
      </c>
      <c r="AD93" s="229">
        <f t="shared" si="11"/>
        <v>4932.6305785833611</v>
      </c>
    </row>
    <row r="94" spans="2:30" x14ac:dyDescent="0.25">
      <c r="B94" s="127" t="s">
        <v>60</v>
      </c>
      <c r="C94" s="206">
        <v>1793.8858260733357</v>
      </c>
      <c r="D94" s="206">
        <v>1908.0623658741215</v>
      </c>
      <c r="E94" s="206">
        <v>2019.6977484905608</v>
      </c>
      <c r="F94" s="206">
        <v>2151.1509959578852</v>
      </c>
      <c r="G94" s="206">
        <v>2315.4337952739543</v>
      </c>
      <c r="H94" s="206">
        <v>2519.4613510001741</v>
      </c>
      <c r="I94" s="206">
        <v>2776.6975232852706</v>
      </c>
      <c r="J94" s="206">
        <v>3021.441731140118</v>
      </c>
      <c r="K94" s="206">
        <v>3270.5575102335015</v>
      </c>
      <c r="L94" s="206">
        <v>3485.0682774026818</v>
      </c>
      <c r="M94" s="206">
        <v>3772.2660517240392</v>
      </c>
      <c r="N94" s="206">
        <v>4099.7845733074128</v>
      </c>
      <c r="O94" s="206">
        <v>4780.9473300016653</v>
      </c>
      <c r="P94" s="206">
        <v>5221.5985578333903</v>
      </c>
      <c r="Q94" s="206">
        <v>5798.5043673009077</v>
      </c>
      <c r="R94" s="206">
        <v>6086.0673044621963</v>
      </c>
      <c r="S94" s="206">
        <v>6743.0105395303681</v>
      </c>
      <c r="T94" s="206">
        <v>7141.9065270176652</v>
      </c>
      <c r="U94" s="206">
        <v>7486.8645270043253</v>
      </c>
      <c r="V94" s="206">
        <v>7743.2190653426051</v>
      </c>
      <c r="W94" s="206">
        <v>7913.3866065027587</v>
      </c>
      <c r="X94" s="206">
        <v>8080.4355324992312</v>
      </c>
      <c r="Y94" s="206">
        <v>8766.4406261109434</v>
      </c>
      <c r="Z94" s="206">
        <v>9291.7885900113815</v>
      </c>
      <c r="AA94" s="206">
        <v>9787.8509840436545</v>
      </c>
      <c r="AB94" s="228">
        <f t="shared" si="9"/>
        <v>4206.7812984128086</v>
      </c>
      <c r="AC94" s="228">
        <f t="shared" si="10"/>
        <v>8767.9804678335931</v>
      </c>
      <c r="AD94" s="229">
        <f t="shared" si="11"/>
        <v>6487.3808831232009</v>
      </c>
    </row>
    <row r="95" spans="2:30" x14ac:dyDescent="0.25">
      <c r="B95" s="127" t="s">
        <v>154</v>
      </c>
      <c r="C95" s="206">
        <v>7840.8814785735794</v>
      </c>
      <c r="D95" s="206">
        <v>8861.6534570833228</v>
      </c>
      <c r="E95" s="206">
        <v>9756.2980079234603</v>
      </c>
      <c r="F95" s="206">
        <v>10565.73351091212</v>
      </c>
      <c r="G95" s="206">
        <v>11761.314151213972</v>
      </c>
      <c r="H95" s="206">
        <v>13343.889448178355</v>
      </c>
      <c r="I95" s="206">
        <v>15024.636147562187</v>
      </c>
      <c r="J95" s="206">
        <v>17281.042264027561</v>
      </c>
      <c r="K95" s="206">
        <v>18634.730960853933</v>
      </c>
      <c r="L95" s="206">
        <v>16559.522777987542</v>
      </c>
      <c r="M95" s="206">
        <v>17343.465866661259</v>
      </c>
      <c r="N95" s="206">
        <v>18618.701540902501</v>
      </c>
      <c r="O95" s="206">
        <v>20494.046480647619</v>
      </c>
      <c r="P95" s="206">
        <v>21850.126636247256</v>
      </c>
      <c r="Q95" s="206">
        <v>22973.693280582014</v>
      </c>
      <c r="R95" s="206">
        <v>24137.876435859955</v>
      </c>
      <c r="S95" s="206">
        <v>25802.155578417347</v>
      </c>
      <c r="T95" s="206">
        <v>27645.822624965182</v>
      </c>
      <c r="U95" s="206">
        <v>29817.804726318187</v>
      </c>
      <c r="V95" s="206">
        <v>32199.096037709121</v>
      </c>
      <c r="W95" s="206">
        <v>32741.420769198656</v>
      </c>
      <c r="X95" s="206">
        <v>36912.013060216064</v>
      </c>
      <c r="Y95" s="206">
        <v>39960.844338899667</v>
      </c>
      <c r="Z95" s="206">
        <v>41810.006534908345</v>
      </c>
      <c r="AA95" s="206">
        <v>43866.959269049876</v>
      </c>
      <c r="AB95" s="228">
        <f t="shared" si="9"/>
        <v>18525.62457063132</v>
      </c>
      <c r="AC95" s="228">
        <f t="shared" si="10"/>
        <v>39058.248794454521</v>
      </c>
      <c r="AD95" s="229">
        <f t="shared" si="11"/>
        <v>28791.936682542921</v>
      </c>
    </row>
    <row r="96" spans="2:30" x14ac:dyDescent="0.25">
      <c r="B96" s="127" t="s">
        <v>149</v>
      </c>
      <c r="C96" s="206">
        <v>7937.9565300673166</v>
      </c>
      <c r="D96" s="206">
        <v>8289.3838902792631</v>
      </c>
      <c r="E96" s="206">
        <v>8586.2404068539727</v>
      </c>
      <c r="F96" s="206">
        <v>8914.4827791779262</v>
      </c>
      <c r="G96" s="206">
        <v>9609.0128263362913</v>
      </c>
      <c r="H96" s="206">
        <v>10019.994154044078</v>
      </c>
      <c r="I96" s="206">
        <v>10312.353331255121</v>
      </c>
      <c r="J96" s="206">
        <v>11355.662975624949</v>
      </c>
      <c r="K96" s="206">
        <v>12415.940006427349</v>
      </c>
      <c r="L96" s="206">
        <v>13586.144483043545</v>
      </c>
      <c r="M96" s="206">
        <v>14703.615321508383</v>
      </c>
      <c r="N96" s="206">
        <v>14974.553438992973</v>
      </c>
      <c r="O96" s="206">
        <v>16121.335238646026</v>
      </c>
      <c r="P96" s="206">
        <v>16315.613774876314</v>
      </c>
      <c r="Q96" s="206">
        <v>16139.864996695527</v>
      </c>
      <c r="R96" s="206">
        <v>17045.898285301035</v>
      </c>
      <c r="S96" s="206">
        <v>18940.590100045334</v>
      </c>
      <c r="T96" s="206">
        <v>20963.824947253335</v>
      </c>
      <c r="U96" s="206">
        <v>21985.488470224082</v>
      </c>
      <c r="V96" s="206">
        <v>21710.464875080721</v>
      </c>
      <c r="W96" s="206">
        <v>16259.705131228053</v>
      </c>
      <c r="X96" s="206">
        <v>11599.775508376539</v>
      </c>
      <c r="Y96" s="206">
        <v>12292.840730550111</v>
      </c>
      <c r="Z96" s="206">
        <v>12574.8329116403</v>
      </c>
      <c r="AA96" s="207">
        <v>13229.124333766675</v>
      </c>
      <c r="AB96" s="228">
        <f t="shared" si="9"/>
        <v>13996.421041586678</v>
      </c>
      <c r="AC96" s="228">
        <f t="shared" si="10"/>
        <v>13191.255723112332</v>
      </c>
      <c r="AD96" s="229">
        <f t="shared" si="11"/>
        <v>13593.838382349506</v>
      </c>
    </row>
    <row r="97" spans="2:30" x14ac:dyDescent="0.25">
      <c r="B97" s="127" t="s">
        <v>73</v>
      </c>
      <c r="C97" s="206">
        <v>965.39552333054769</v>
      </c>
      <c r="D97" s="206">
        <v>986.57279867863883</v>
      </c>
      <c r="E97" s="206">
        <v>1012.9189129211017</v>
      </c>
      <c r="F97" s="206">
        <v>715.81824681287435</v>
      </c>
      <c r="G97" s="206">
        <v>745.39786181665625</v>
      </c>
      <c r="H97" s="206">
        <v>774.03256779028538</v>
      </c>
      <c r="I97" s="206">
        <v>815.21891703683661</v>
      </c>
      <c r="J97" s="206">
        <v>872.58464594221641</v>
      </c>
      <c r="K97" s="206">
        <v>915.05359971417943</v>
      </c>
      <c r="L97" s="206">
        <v>939.49629024621436</v>
      </c>
      <c r="M97" s="206">
        <v>980.11813977409986</v>
      </c>
      <c r="N97" s="206">
        <v>1040.761414040184</v>
      </c>
      <c r="O97" s="206">
        <v>1156.9531944800356</v>
      </c>
      <c r="P97" s="206">
        <v>1360.1291037015458</v>
      </c>
      <c r="Q97" s="206">
        <v>1418.7735551589146</v>
      </c>
      <c r="R97" s="206">
        <v>1340.4327974119658</v>
      </c>
      <c r="S97" s="206">
        <v>1490.3358141002595</v>
      </c>
      <c r="T97" s="206">
        <v>1664.944813235657</v>
      </c>
      <c r="U97" s="206">
        <v>1799.7275139774838</v>
      </c>
      <c r="V97" s="206">
        <v>1899.5220097285514</v>
      </c>
      <c r="W97" s="206">
        <v>1659.5210914599143</v>
      </c>
      <c r="X97" s="206">
        <v>1539.20892304674</v>
      </c>
      <c r="Y97" s="206">
        <v>1691.5727572185108</v>
      </c>
      <c r="Z97" s="206">
        <v>1794.5334086336211</v>
      </c>
      <c r="AA97" s="206">
        <v>1884.9131429111592</v>
      </c>
      <c r="AB97" s="228">
        <f t="shared" si="9"/>
        <v>1144.7093859949123</v>
      </c>
      <c r="AC97" s="228">
        <f t="shared" si="10"/>
        <v>1713.9498646539892</v>
      </c>
      <c r="AD97" s="229">
        <f t="shared" si="11"/>
        <v>1429.3296253244507</v>
      </c>
    </row>
    <row r="98" spans="2:30" x14ac:dyDescent="0.25">
      <c r="B98" s="127" t="s">
        <v>187</v>
      </c>
      <c r="C98" s="206">
        <v>20616.984868359854</v>
      </c>
      <c r="D98" s="206">
        <v>20331.63151810025</v>
      </c>
      <c r="E98" s="206">
        <v>20060.639691398261</v>
      </c>
      <c r="F98" s="206">
        <v>22662.724214099664</v>
      </c>
      <c r="G98" s="206">
        <v>23813.40115044959</v>
      </c>
      <c r="H98" s="206">
        <v>26902.898587889533</v>
      </c>
      <c r="I98" s="206">
        <v>28935.661582030501</v>
      </c>
      <c r="J98" s="206">
        <v>30928.942281082804</v>
      </c>
      <c r="K98" s="206">
        <v>30812.283728870261</v>
      </c>
      <c r="L98" s="206">
        <v>29027.146807122775</v>
      </c>
      <c r="M98" s="206">
        <v>30234.091872880505</v>
      </c>
      <c r="N98" s="206">
        <v>15698.051907261164</v>
      </c>
      <c r="O98" s="206">
        <v>26826.072975673305</v>
      </c>
      <c r="P98" s="206">
        <v>21151.005191163284</v>
      </c>
      <c r="Q98" s="206">
        <v>17509.52850878449</v>
      </c>
      <c r="R98" s="206">
        <v>17903.256539580278</v>
      </c>
      <c r="S98" s="206">
        <v>16961.017711171677</v>
      </c>
      <c r="T98" s="206">
        <v>18026.018783400814</v>
      </c>
      <c r="U98" s="206">
        <v>18879.315130198378</v>
      </c>
      <c r="V98" s="206">
        <v>16194.108206114559</v>
      </c>
      <c r="W98" s="206">
        <v>10954.799045264959</v>
      </c>
      <c r="X98" s="206">
        <v>12641.509771407456</v>
      </c>
      <c r="Y98" s="206">
        <v>12272.835618133447</v>
      </c>
      <c r="Z98" s="206">
        <v>13848.795002550616</v>
      </c>
      <c r="AA98" s="206">
        <v>13953.798028331816</v>
      </c>
      <c r="AB98" s="228">
        <f t="shared" si="9"/>
        <v>22673.739062781598</v>
      </c>
      <c r="AC98" s="228">
        <f t="shared" si="10"/>
        <v>12734.347493137659</v>
      </c>
      <c r="AD98" s="229">
        <f t="shared" si="11"/>
        <v>17704.04327795963</v>
      </c>
    </row>
    <row r="99" spans="2:30" x14ac:dyDescent="0.25">
      <c r="B99" s="127" t="s">
        <v>163</v>
      </c>
      <c r="C99" s="206">
        <v>8465.9432959400492</v>
      </c>
      <c r="D99" s="206">
        <v>9456.8732807001797</v>
      </c>
      <c r="E99" s="206">
        <v>10497.266620019855</v>
      </c>
      <c r="F99" s="206">
        <v>12085.956675289903</v>
      </c>
      <c r="G99" s="206">
        <v>13097.437566294846</v>
      </c>
      <c r="H99" s="206">
        <v>14514.783294216641</v>
      </c>
      <c r="I99" s="206">
        <v>16446.977802261026</v>
      </c>
      <c r="J99" s="206">
        <v>19113.986138616441</v>
      </c>
      <c r="K99" s="206">
        <v>20735.707977609563</v>
      </c>
      <c r="L99" s="206">
        <v>18167.63790382717</v>
      </c>
      <c r="M99" s="206">
        <v>19827.948684183993</v>
      </c>
      <c r="N99" s="206">
        <v>22701.554605976657</v>
      </c>
      <c r="O99" s="206">
        <v>24566.89870315299</v>
      </c>
      <c r="P99" s="206">
        <v>26563.374897551894</v>
      </c>
      <c r="Q99" s="206">
        <v>28005.792412485676</v>
      </c>
      <c r="R99" s="206">
        <v>28853.997856093687</v>
      </c>
      <c r="S99" s="206">
        <v>30772.672844944263</v>
      </c>
      <c r="T99" s="206">
        <v>33591.555407148844</v>
      </c>
      <c r="U99" s="206">
        <v>36491.938522368873</v>
      </c>
      <c r="V99" s="206">
        <v>40563.830488455504</v>
      </c>
      <c r="W99" s="206">
        <v>41262.727694172463</v>
      </c>
      <c r="X99" s="206">
        <v>45873.527323948569</v>
      </c>
      <c r="Y99" s="206">
        <v>50498.382396334644</v>
      </c>
      <c r="Z99" s="206">
        <v>50914.863814666511</v>
      </c>
      <c r="AA99" s="206">
        <v>54413.964068281304</v>
      </c>
      <c r="AB99" s="228">
        <f t="shared" si="9"/>
        <v>21726.106748856902</v>
      </c>
      <c r="AC99" s="228">
        <f t="shared" si="10"/>
        <v>48592.693059480705</v>
      </c>
      <c r="AD99" s="229">
        <f t="shared" si="11"/>
        <v>35159.399904168808</v>
      </c>
    </row>
    <row r="100" spans="2:30" x14ac:dyDescent="0.25">
      <c r="B100" s="127" t="s">
        <v>214</v>
      </c>
      <c r="C100" s="206">
        <v>55124.292251269428</v>
      </c>
      <c r="D100" s="206">
        <v>56141.775166448591</v>
      </c>
      <c r="E100" s="206">
        <v>58575.679271754409</v>
      </c>
      <c r="F100" s="206">
        <v>60199.850796778795</v>
      </c>
      <c r="G100" s="206">
        <v>64694.433416102816</v>
      </c>
      <c r="H100" s="206">
        <v>68787.854749426595</v>
      </c>
      <c r="I100" s="206">
        <v>78878.027516148664</v>
      </c>
      <c r="J100" s="206">
        <v>85129.188816961163</v>
      </c>
      <c r="K100" s="206">
        <v>90970.721198014711</v>
      </c>
      <c r="L100" s="206">
        <v>86873.256241956289</v>
      </c>
      <c r="M100" s="206">
        <v>90346.068826800823</v>
      </c>
      <c r="N100" s="206">
        <v>94475.030226502349</v>
      </c>
      <c r="O100" s="206">
        <v>96636.426643956001</v>
      </c>
      <c r="P100" s="206">
        <v>100925.01199224053</v>
      </c>
      <c r="Q100" s="206">
        <v>105296.28458823191</v>
      </c>
      <c r="R100" s="206">
        <v>107888.57835298181</v>
      </c>
      <c r="S100" s="206">
        <v>113365.17608226545</v>
      </c>
      <c r="T100" s="206">
        <v>114985.84223598862</v>
      </c>
      <c r="U100" s="206">
        <v>116638.41416388213</v>
      </c>
      <c r="V100" s="206">
        <v>121371.73990306963</v>
      </c>
      <c r="W100" s="206">
        <v>122066.73914720172</v>
      </c>
      <c r="X100" s="206">
        <v>136772.44375329223</v>
      </c>
      <c r="Y100" s="206">
        <v>143381.8975336891</v>
      </c>
      <c r="Z100" s="206">
        <v>142424.72988727794</v>
      </c>
      <c r="AA100" s="206">
        <v>150772.35884227816</v>
      </c>
      <c r="AB100" s="228">
        <f t="shared" si="9"/>
        <v>88365.182622039021</v>
      </c>
      <c r="AC100" s="228">
        <f t="shared" si="10"/>
        <v>139083.63383274782</v>
      </c>
      <c r="AD100" s="229">
        <f t="shared" si="11"/>
        <v>113724.40822739342</v>
      </c>
    </row>
    <row r="101" spans="2:30" x14ac:dyDescent="0.25">
      <c r="B101" s="127" t="s">
        <v>142</v>
      </c>
      <c r="C101" s="206">
        <v>34692.518647212186</v>
      </c>
      <c r="D101" s="206">
        <v>36220.634975285138</v>
      </c>
      <c r="E101" s="206">
        <v>39650.021330615746</v>
      </c>
      <c r="F101" s="206">
        <v>44610.288033384</v>
      </c>
      <c r="G101" s="206">
        <v>56593.413437828225</v>
      </c>
      <c r="H101" s="206">
        <v>60576.617704510289</v>
      </c>
      <c r="I101" s="206">
        <v>67201.520927434671</v>
      </c>
      <c r="J101" s="206">
        <v>75677.045922886216</v>
      </c>
      <c r="K101" s="206">
        <v>76830.585900147795</v>
      </c>
      <c r="L101" s="206">
        <v>79123.72701381419</v>
      </c>
      <c r="M101" s="206">
        <v>99831.766339042049</v>
      </c>
      <c r="N101" s="206">
        <v>121075.84370986691</v>
      </c>
      <c r="O101" s="206">
        <v>133100.43108419108</v>
      </c>
      <c r="P101" s="206">
        <v>149793.69512308933</v>
      </c>
      <c r="Q101" s="206">
        <v>145113.94735717328</v>
      </c>
      <c r="R101" s="206">
        <v>108916.86260992962</v>
      </c>
      <c r="S101" s="206">
        <v>107906.81567424595</v>
      </c>
      <c r="T101" s="206">
        <v>120983.49289433744</v>
      </c>
      <c r="U101" s="206">
        <v>129726.75401551698</v>
      </c>
      <c r="V101" s="206">
        <v>126160.45417335036</v>
      </c>
      <c r="W101" s="206">
        <v>57220.817061870977</v>
      </c>
      <c r="X101" s="206">
        <v>74177.782524827679</v>
      </c>
      <c r="Y101" s="206">
        <v>64373.925691329117</v>
      </c>
      <c r="Z101" s="206">
        <v>116491.37716179827</v>
      </c>
      <c r="AA101" s="206">
        <v>128267.62341957047</v>
      </c>
      <c r="AB101" s="228">
        <f t="shared" si="9"/>
        <v>90689.321843693077</v>
      </c>
      <c r="AC101" s="228">
        <f t="shared" si="10"/>
        <v>88106.305171879314</v>
      </c>
      <c r="AD101" s="229">
        <f t="shared" si="11"/>
        <v>89397.813507786195</v>
      </c>
    </row>
    <row r="102" spans="2:30" x14ac:dyDescent="0.25">
      <c r="B102" s="127" t="s">
        <v>58</v>
      </c>
      <c r="C102" s="206">
        <v>1235.7873394190788</v>
      </c>
      <c r="D102" s="206">
        <v>1298.5637887316391</v>
      </c>
      <c r="E102" s="206">
        <v>1121.0874955277245</v>
      </c>
      <c r="F102" s="206">
        <v>1218.8356316879558</v>
      </c>
      <c r="G102" s="206">
        <v>1279.546110585653</v>
      </c>
      <c r="H102" s="206">
        <v>1342.5192993714513</v>
      </c>
      <c r="I102" s="206">
        <v>1416.4046594899819</v>
      </c>
      <c r="J102" s="206">
        <v>1493.3754500497218</v>
      </c>
      <c r="K102" s="206">
        <v>1577.3383892861805</v>
      </c>
      <c r="L102" s="206">
        <v>1479.8298002594656</v>
      </c>
      <c r="M102" s="206">
        <v>1463.8764678639066</v>
      </c>
      <c r="N102" s="206">
        <v>1475.1705517811379</v>
      </c>
      <c r="O102" s="206">
        <v>1463.6175692644745</v>
      </c>
      <c r="P102" s="206">
        <v>1473.4039807725528</v>
      </c>
      <c r="Q102" s="206">
        <v>1498.8397690821869</v>
      </c>
      <c r="R102" s="206">
        <v>1496.611724128411</v>
      </c>
      <c r="S102" s="206">
        <v>1561.5196237460782</v>
      </c>
      <c r="T102" s="206">
        <v>1546.8800189081667</v>
      </c>
      <c r="U102" s="206">
        <v>1546.595635497951</v>
      </c>
      <c r="V102" s="206">
        <v>1612.2977271562625</v>
      </c>
      <c r="W102" s="206">
        <v>1490.3231283786608</v>
      </c>
      <c r="X102" s="206">
        <v>1577.4324605658617</v>
      </c>
      <c r="Y102" s="206">
        <v>1716.9788487377014</v>
      </c>
      <c r="Z102" s="206">
        <v>1808.4477903791387</v>
      </c>
      <c r="AA102" s="206">
        <v>1883.5374311331905</v>
      </c>
      <c r="AB102" s="228">
        <f t="shared" si="9"/>
        <v>1430.105051630499</v>
      </c>
      <c r="AC102" s="228">
        <f t="shared" si="10"/>
        <v>1695.3439318389105</v>
      </c>
      <c r="AD102" s="229">
        <f t="shared" si="11"/>
        <v>1562.7244917347048</v>
      </c>
    </row>
    <row r="103" spans="2:30" x14ac:dyDescent="0.25">
      <c r="B103" s="127" t="s">
        <v>64</v>
      </c>
      <c r="C103" s="206">
        <v>974.31013749967735</v>
      </c>
      <c r="D103" s="206">
        <v>924.05636827923536</v>
      </c>
      <c r="E103" s="206">
        <v>931.28350753135589</v>
      </c>
      <c r="F103" s="206">
        <v>979.03897793203782</v>
      </c>
      <c r="G103" s="206">
        <v>1032.8021390927622</v>
      </c>
      <c r="H103" s="206">
        <v>1070.9359095773646</v>
      </c>
      <c r="I103" s="206">
        <v>1124.4382691228984</v>
      </c>
      <c r="J103" s="206">
        <v>1230.5638544132873</v>
      </c>
      <c r="K103" s="206">
        <v>1311.4499979198422</v>
      </c>
      <c r="L103" s="206">
        <v>1387.7899156175795</v>
      </c>
      <c r="M103" s="206">
        <v>1457.6056830959619</v>
      </c>
      <c r="N103" s="206">
        <v>1516.211183191502</v>
      </c>
      <c r="O103" s="206">
        <v>1464.0432395779596</v>
      </c>
      <c r="P103" s="206">
        <v>1558.1122474520328</v>
      </c>
      <c r="Q103" s="206">
        <v>1505.5519040402439</v>
      </c>
      <c r="R103" s="206">
        <v>1403.0845120923454</v>
      </c>
      <c r="S103" s="206">
        <v>1409.9580270353256</v>
      </c>
      <c r="T103" s="206">
        <v>1380.232636217371</v>
      </c>
      <c r="U103" s="206">
        <v>1363.7944559508812</v>
      </c>
      <c r="V103" s="206">
        <v>1450.0100806478351</v>
      </c>
      <c r="W103" s="206">
        <v>1513.4599080334444</v>
      </c>
      <c r="X103" s="206">
        <v>1687.5935817965067</v>
      </c>
      <c r="Y103" s="206">
        <v>1778.3058214600076</v>
      </c>
      <c r="Z103" s="206">
        <v>1829.5076892538011</v>
      </c>
      <c r="AA103" s="206">
        <v>1859.4479606776833</v>
      </c>
      <c r="AB103" s="228">
        <f t="shared" si="9"/>
        <v>1273.7636523143749</v>
      </c>
      <c r="AC103" s="228">
        <f t="shared" si="10"/>
        <v>1733.6629922442887</v>
      </c>
      <c r="AD103" s="229">
        <f t="shared" si="11"/>
        <v>1503.7133222793318</v>
      </c>
    </row>
    <row r="104" spans="2:30" x14ac:dyDescent="0.25">
      <c r="B104" s="127" t="s">
        <v>150</v>
      </c>
      <c r="C104" s="206">
        <v>13027.273338665658</v>
      </c>
      <c r="D104" s="206">
        <v>13071.581413897515</v>
      </c>
      <c r="E104" s="206">
        <v>13656.045890437916</v>
      </c>
      <c r="F104" s="206">
        <v>14387.248491499857</v>
      </c>
      <c r="G104" s="206">
        <v>15415.806340261948</v>
      </c>
      <c r="H104" s="206">
        <v>16371.426081797385</v>
      </c>
      <c r="I104" s="206">
        <v>17426.361167892042</v>
      </c>
      <c r="J104" s="206">
        <v>18616.807076761692</v>
      </c>
      <c r="K104" s="206">
        <v>19479.879959056405</v>
      </c>
      <c r="L104" s="206">
        <v>18922.645950841768</v>
      </c>
      <c r="M104" s="206">
        <v>20193.409294543264</v>
      </c>
      <c r="N104" s="206">
        <v>21324.359499649818</v>
      </c>
      <c r="O104" s="206">
        <v>22638.54069440093</v>
      </c>
      <c r="P104" s="206">
        <v>23160.892451062704</v>
      </c>
      <c r="Q104" s="206">
        <v>24306.521233841464</v>
      </c>
      <c r="R104" s="206">
        <v>24526.394271601155</v>
      </c>
      <c r="S104" s="206">
        <v>25285.82135413908</v>
      </c>
      <c r="T104" s="206">
        <v>26415.596020328736</v>
      </c>
      <c r="U104" s="206">
        <v>27793.567422294807</v>
      </c>
      <c r="V104" s="206">
        <v>28933.928297233011</v>
      </c>
      <c r="W104" s="206">
        <v>27474.736137823624</v>
      </c>
      <c r="X104" s="206">
        <v>29822.849183161834</v>
      </c>
      <c r="Y104" s="206">
        <v>34366.228481257443</v>
      </c>
      <c r="Z104" s="206">
        <v>36416.540185309881</v>
      </c>
      <c r="AA104" s="206">
        <v>38728.943032938805</v>
      </c>
      <c r="AB104" s="228">
        <f t="shared" si="9"/>
        <v>20247.705312510363</v>
      </c>
      <c r="AC104" s="228">
        <f t="shared" si="10"/>
        <v>33361.859404098315</v>
      </c>
      <c r="AD104" s="229">
        <f t="shared" si="11"/>
        <v>26804.782358304339</v>
      </c>
    </row>
    <row r="105" spans="2:30" x14ac:dyDescent="0.25">
      <c r="B105" s="127" t="s">
        <v>103</v>
      </c>
      <c r="C105" s="206">
        <v>8526.2898599639902</v>
      </c>
      <c r="D105" s="206">
        <v>8235.8026935606049</v>
      </c>
      <c r="E105" s="206">
        <v>8822.5172659895979</v>
      </c>
      <c r="F105" s="206">
        <v>10065.48581261561</v>
      </c>
      <c r="G105" s="206">
        <v>10769.774343440982</v>
      </c>
      <c r="H105" s="206">
        <v>9704.4433510851304</v>
      </c>
      <c r="I105" s="206">
        <v>12075.145594115414</v>
      </c>
      <c r="J105" s="206">
        <v>12851.792334926138</v>
      </c>
      <c r="K105" s="206">
        <v>13778.81977748222</v>
      </c>
      <c r="L105" s="206">
        <v>12265.793046667706</v>
      </c>
      <c r="M105" s="206">
        <v>12797.327936909564</v>
      </c>
      <c r="N105" s="206">
        <v>13726.326213207562</v>
      </c>
      <c r="O105" s="206">
        <v>13988.59739047971</v>
      </c>
      <c r="P105" s="206">
        <v>15264.090711253863</v>
      </c>
      <c r="Q105" s="206">
        <v>16722.523857325188</v>
      </c>
      <c r="R105" s="206">
        <v>17875.098941926281</v>
      </c>
      <c r="S105" s="206">
        <v>18769.506060763018</v>
      </c>
      <c r="T105" s="206">
        <v>19767.889361346843</v>
      </c>
      <c r="U105" s="206">
        <v>21899.429299384374</v>
      </c>
      <c r="V105" s="206">
        <v>23077.211223665257</v>
      </c>
      <c r="W105" s="206">
        <v>13425.367445960113</v>
      </c>
      <c r="X105" s="206">
        <v>19052.622490431062</v>
      </c>
      <c r="Y105" s="206">
        <v>22880.512317607856</v>
      </c>
      <c r="Z105" s="206">
        <v>24735.075433902235</v>
      </c>
      <c r="AA105" s="206">
        <v>26542.706540429477</v>
      </c>
      <c r="AB105" s="228">
        <f t="shared" ref="AB105:AB119" si="12">SUM(C105:V105)/20</f>
        <v>14049.193253805457</v>
      </c>
      <c r="AC105" s="228">
        <f t="shared" ref="AC105:AC119" si="13">SUM(W105:AA105)/5</f>
        <v>21327.256845666147</v>
      </c>
      <c r="AD105" s="229">
        <f t="shared" ref="AD105:AD119" si="14">SUM(AB105:AC105)/2</f>
        <v>17688.225049735804</v>
      </c>
    </row>
    <row r="106" spans="2:30" x14ac:dyDescent="0.25">
      <c r="B106" s="127" t="s">
        <v>52</v>
      </c>
      <c r="C106" s="206">
        <v>1194.6750343754236</v>
      </c>
      <c r="D106" s="206">
        <v>1367.6575786505512</v>
      </c>
      <c r="E106" s="206">
        <v>1388.2481391480476</v>
      </c>
      <c r="F106" s="206">
        <v>1496.4164675956731</v>
      </c>
      <c r="G106" s="206">
        <v>1510.9052812881503</v>
      </c>
      <c r="H106" s="206">
        <v>1621.2444526664056</v>
      </c>
      <c r="I106" s="206">
        <v>1724.9262216121813</v>
      </c>
      <c r="J106" s="206">
        <v>1780.7864411996254</v>
      </c>
      <c r="K106" s="206">
        <v>1871.2416872518891</v>
      </c>
      <c r="L106" s="206">
        <v>1906.8767566016288</v>
      </c>
      <c r="M106" s="206">
        <v>1997.6829437335637</v>
      </c>
      <c r="N106" s="206">
        <v>2053.3831358933894</v>
      </c>
      <c r="O106" s="206">
        <v>2003.1747814704997</v>
      </c>
      <c r="P106" s="206">
        <v>2062.182612641609</v>
      </c>
      <c r="Q106" s="206">
        <v>2167.1937121690571</v>
      </c>
      <c r="R106" s="206">
        <v>2330.2429394769197</v>
      </c>
      <c r="S106" s="206">
        <v>2531.8049696348198</v>
      </c>
      <c r="T106" s="206">
        <v>2606.6960795414066</v>
      </c>
      <c r="U106" s="206">
        <v>2684.4112202657702</v>
      </c>
      <c r="V106" s="206">
        <v>2819.8658229725852</v>
      </c>
      <c r="W106" s="206">
        <v>2723.7009478444147</v>
      </c>
      <c r="X106" s="206">
        <v>2796.2279379543061</v>
      </c>
      <c r="Y106" s="206">
        <v>3008.7555461755273</v>
      </c>
      <c r="Z106" s="206">
        <v>3168.4133471449795</v>
      </c>
      <c r="AA106" s="206">
        <v>3308.6694887044073</v>
      </c>
      <c r="AB106" s="228">
        <f t="shared" si="12"/>
        <v>1955.9808139094598</v>
      </c>
      <c r="AC106" s="228">
        <f t="shared" si="13"/>
        <v>3001.153453564727</v>
      </c>
      <c r="AD106" s="229">
        <f t="shared" si="14"/>
        <v>2478.5671337370932</v>
      </c>
    </row>
    <row r="107" spans="2:30" x14ac:dyDescent="0.25">
      <c r="B107" s="127" t="s">
        <v>168</v>
      </c>
      <c r="C107" s="206">
        <v>18210.606333587391</v>
      </c>
      <c r="D107" s="206">
        <v>18437.077256563574</v>
      </c>
      <c r="E107" s="206">
        <v>19532.027955617534</v>
      </c>
      <c r="F107" s="206">
        <v>20815.410856754286</v>
      </c>
      <c r="G107" s="206">
        <v>21568.698741759104</v>
      </c>
      <c r="H107" s="206">
        <v>22227.414862100581</v>
      </c>
      <c r="I107" s="206">
        <v>23224.018877587783</v>
      </c>
      <c r="J107" s="206">
        <v>25012.583596490771</v>
      </c>
      <c r="K107" s="206">
        <v>26653.8965187145</v>
      </c>
      <c r="L107" s="206">
        <v>26767.977408446848</v>
      </c>
      <c r="M107" s="206">
        <v>28912.367306480144</v>
      </c>
      <c r="N107" s="206">
        <v>29426.031426499725</v>
      </c>
      <c r="O107" s="206">
        <v>30716.193757164299</v>
      </c>
      <c r="P107" s="206">
        <v>33138.166263345556</v>
      </c>
      <c r="Q107" s="206">
        <v>35205.790235858673</v>
      </c>
      <c r="R107" s="206">
        <v>38379.010658946616</v>
      </c>
      <c r="S107" s="206">
        <v>40999.07948259281</v>
      </c>
      <c r="T107" s="206">
        <v>45763.156362529211</v>
      </c>
      <c r="U107" s="206">
        <v>48177.355638889851</v>
      </c>
      <c r="V107" s="206">
        <v>51391.849350573466</v>
      </c>
      <c r="W107" s="206">
        <v>49987.892983985519</v>
      </c>
      <c r="X107" s="206">
        <v>56805.276613152855</v>
      </c>
      <c r="Y107" s="206">
        <v>60489.461518421413</v>
      </c>
      <c r="Z107" s="206">
        <v>63084.707835262816</v>
      </c>
      <c r="AA107" s="206">
        <v>67364.484571787252</v>
      </c>
      <c r="AB107" s="228">
        <f t="shared" si="12"/>
        <v>30227.935644525132</v>
      </c>
      <c r="AC107" s="228">
        <f t="shared" si="13"/>
        <v>59546.36470452197</v>
      </c>
      <c r="AD107" s="229">
        <f t="shared" si="14"/>
        <v>44887.150174523551</v>
      </c>
    </row>
    <row r="108" spans="2:30" x14ac:dyDescent="0.25">
      <c r="B108" s="127" t="s">
        <v>107</v>
      </c>
      <c r="C108" s="206">
        <v>2303.6663970776913</v>
      </c>
      <c r="D108" s="206">
        <v>2279.7271147848255</v>
      </c>
      <c r="E108" s="206">
        <v>2295.8050099533043</v>
      </c>
      <c r="F108" s="206">
        <v>2446.6981777387136</v>
      </c>
      <c r="G108" s="206">
        <v>2570.2940491199606</v>
      </c>
      <c r="H108" s="206">
        <v>2809.0350814569051</v>
      </c>
      <c r="I108" s="206">
        <v>3341.7071835499769</v>
      </c>
      <c r="J108" s="206">
        <v>3278.2766139400178</v>
      </c>
      <c r="K108" s="206">
        <v>3235.9978216103636</v>
      </c>
      <c r="L108" s="206">
        <v>3158.744142867055</v>
      </c>
      <c r="M108" s="206">
        <v>3177.8443656116506</v>
      </c>
      <c r="N108" s="206">
        <v>3270.862513418881</v>
      </c>
      <c r="O108" s="206">
        <v>3464.9766109926945</v>
      </c>
      <c r="P108" s="206">
        <v>3831.0471101234771</v>
      </c>
      <c r="Q108" s="206">
        <v>3865.1425867687049</v>
      </c>
      <c r="R108" s="206">
        <v>3977.6117127586322</v>
      </c>
      <c r="S108" s="206">
        <v>4682.7025969003298</v>
      </c>
      <c r="T108" s="206">
        <v>5353.0660881040685</v>
      </c>
      <c r="U108" s="206">
        <v>5429.2322305978414</v>
      </c>
      <c r="V108" s="206">
        <v>5610.1323671389173</v>
      </c>
      <c r="W108" s="206">
        <v>5740.7395969012896</v>
      </c>
      <c r="X108" s="206">
        <v>5836.5658082189693</v>
      </c>
      <c r="Y108" s="206">
        <v>6484.8279272116424</v>
      </c>
      <c r="Z108" s="206">
        <v>6946.1939334054132</v>
      </c>
      <c r="AA108" s="206">
        <v>7271.340404772066</v>
      </c>
      <c r="AB108" s="228">
        <f t="shared" si="12"/>
        <v>3519.1284887257002</v>
      </c>
      <c r="AC108" s="228">
        <f t="shared" si="13"/>
        <v>6455.9335341018759</v>
      </c>
      <c r="AD108" s="229">
        <f t="shared" si="14"/>
        <v>4987.5310114137883</v>
      </c>
    </row>
    <row r="109" spans="2:30" x14ac:dyDescent="0.25">
      <c r="B109" s="127" t="s">
        <v>118</v>
      </c>
      <c r="C109" s="206">
        <v>9139.7036706211111</v>
      </c>
      <c r="D109" s="206">
        <v>9582.3410287946554</v>
      </c>
      <c r="E109" s="206">
        <v>9819.9903601026199</v>
      </c>
      <c r="F109" s="206">
        <v>10530.750732557934</v>
      </c>
      <c r="G109" s="206">
        <v>11211.647636092866</v>
      </c>
      <c r="H109" s="206">
        <v>11699.247630720713</v>
      </c>
      <c r="I109" s="206">
        <v>12587.971756357572</v>
      </c>
      <c r="J109" s="206">
        <v>13607.332695154328</v>
      </c>
      <c r="K109" s="206">
        <v>14563.888753379659</v>
      </c>
      <c r="L109" s="206">
        <v>15099.350235744208</v>
      </c>
      <c r="M109" s="206">
        <v>15913.909920552498</v>
      </c>
      <c r="N109" s="206">
        <v>16877.465171688429</v>
      </c>
      <c r="O109" s="206">
        <v>17249.89327829747</v>
      </c>
      <c r="P109" s="206">
        <v>18225.237570248824</v>
      </c>
      <c r="Q109" s="206">
        <v>19066.443051766364</v>
      </c>
      <c r="R109" s="206">
        <v>20011.333306800545</v>
      </c>
      <c r="S109" s="206">
        <v>21670.456600594884</v>
      </c>
      <c r="T109" s="206">
        <v>22595.72908176087</v>
      </c>
      <c r="U109" s="206">
        <v>23068.240967487789</v>
      </c>
      <c r="V109" s="206">
        <v>24027.118930835382</v>
      </c>
      <c r="W109" s="206">
        <v>21326.224396378027</v>
      </c>
      <c r="X109" s="206">
        <v>22737.572941054328</v>
      </c>
      <c r="Y109" s="206">
        <v>26556.076859182598</v>
      </c>
      <c r="Z109" s="206">
        <v>28923.352954675047</v>
      </c>
      <c r="AA109" s="206">
        <v>31050.933959114049</v>
      </c>
      <c r="AB109" s="228">
        <f t="shared" si="12"/>
        <v>15827.402618977936</v>
      </c>
      <c r="AC109" s="228">
        <f t="shared" si="13"/>
        <v>26118.832222080811</v>
      </c>
      <c r="AD109" s="229">
        <f t="shared" si="14"/>
        <v>20973.117420529372</v>
      </c>
    </row>
    <row r="110" spans="2:30" x14ac:dyDescent="0.25">
      <c r="B110" s="127" t="s">
        <v>145</v>
      </c>
      <c r="C110" s="206">
        <v>11704.381105251769</v>
      </c>
      <c r="D110" s="206">
        <v>11738.725942914352</v>
      </c>
      <c r="E110" s="206">
        <v>11761.886590166641</v>
      </c>
      <c r="F110" s="206">
        <v>12066.160126235342</v>
      </c>
      <c r="G110" s="206">
        <v>12657.815609230685</v>
      </c>
      <c r="H110" s="206">
        <v>13260.238818666867</v>
      </c>
      <c r="I110" s="206">
        <v>14541.671629560773</v>
      </c>
      <c r="J110" s="206">
        <v>15031.861958049973</v>
      </c>
      <c r="K110" s="206">
        <v>15680.576193326937</v>
      </c>
      <c r="L110" s="206">
        <v>15192.624150205571</v>
      </c>
      <c r="M110" s="206">
        <v>15908.860319179916</v>
      </c>
      <c r="N110" s="206">
        <v>17266.812912916666</v>
      </c>
      <c r="O110" s="206">
        <v>18004.793558575682</v>
      </c>
      <c r="P110" s="206">
        <v>18170.264792055495</v>
      </c>
      <c r="Q110" s="206">
        <v>18820.799111933713</v>
      </c>
      <c r="R110" s="206">
        <v>19075.338471129689</v>
      </c>
      <c r="S110" s="206">
        <v>20104.583978747152</v>
      </c>
      <c r="T110" s="206">
        <v>20488.715080044138</v>
      </c>
      <c r="U110" s="206">
        <v>20921.477526026454</v>
      </c>
      <c r="V110" s="206">
        <v>20964.277484707261</v>
      </c>
      <c r="W110" s="206">
        <v>19354.124872231423</v>
      </c>
      <c r="X110" s="206">
        <v>20782.587742533131</v>
      </c>
      <c r="Y110" s="206">
        <v>23379.733894053912</v>
      </c>
      <c r="Z110" s="206">
        <v>24854.582214230944</v>
      </c>
      <c r="AA110" s="206">
        <v>25688.096496044527</v>
      </c>
      <c r="AB110" s="228">
        <f t="shared" si="12"/>
        <v>16168.093267946253</v>
      </c>
      <c r="AC110" s="228">
        <f t="shared" si="13"/>
        <v>22811.82504381879</v>
      </c>
      <c r="AD110" s="229">
        <f t="shared" si="14"/>
        <v>19489.95915588252</v>
      </c>
    </row>
    <row r="111" spans="2:30" x14ac:dyDescent="0.25">
      <c r="B111" s="127" t="s">
        <v>146</v>
      </c>
      <c r="C111" s="206">
        <v>3044.6705057735362</v>
      </c>
      <c r="D111" s="206">
        <v>3310.5288264587707</v>
      </c>
      <c r="E111" s="206">
        <v>3632.6109182546725</v>
      </c>
      <c r="F111" s="206">
        <v>3959.9515099602881</v>
      </c>
      <c r="G111" s="206">
        <v>4378.1747578246668</v>
      </c>
      <c r="H111" s="206">
        <v>4865.9345643033375</v>
      </c>
      <c r="I111" s="206">
        <v>5271.3897043533561</v>
      </c>
      <c r="J111" s="206">
        <v>5589.5685077364988</v>
      </c>
      <c r="K111" s="206">
        <v>6153.3515214798144</v>
      </c>
      <c r="L111" s="206">
        <v>5827.1788888285737</v>
      </c>
      <c r="M111" s="206">
        <v>6323.0628790520605</v>
      </c>
      <c r="N111" s="206">
        <v>6832.9415650296114</v>
      </c>
      <c r="O111" s="206">
        <v>7254.662490323135</v>
      </c>
      <c r="P111" s="206">
        <v>8232.5238047368039</v>
      </c>
      <c r="Q111" s="206">
        <v>8643.0643143534344</v>
      </c>
      <c r="R111" s="206">
        <v>9197.6183820427232</v>
      </c>
      <c r="S111" s="206">
        <v>10325.840489612647</v>
      </c>
      <c r="T111" s="206">
        <v>11252.113546528273</v>
      </c>
      <c r="U111" s="206">
        <v>11868.19554632228</v>
      </c>
      <c r="V111" s="206">
        <v>13413.223293512599</v>
      </c>
      <c r="W111" s="206">
        <v>13527.441313096733</v>
      </c>
      <c r="X111" s="206">
        <v>15682.070328465348</v>
      </c>
      <c r="Y111" s="206">
        <v>16452.962123603356</v>
      </c>
      <c r="Z111" s="206">
        <v>17746.940549965981</v>
      </c>
      <c r="AA111" s="206">
        <v>18716.51339423945</v>
      </c>
      <c r="AB111" s="228">
        <f t="shared" si="12"/>
        <v>6968.8303008243556</v>
      </c>
      <c r="AC111" s="228">
        <f t="shared" si="13"/>
        <v>16425.185541874172</v>
      </c>
      <c r="AD111" s="229">
        <f t="shared" si="14"/>
        <v>11697.007921349265</v>
      </c>
    </row>
    <row r="112" spans="2:30" x14ac:dyDescent="0.25">
      <c r="B112" s="127" t="s">
        <v>155</v>
      </c>
      <c r="C112" s="206">
        <v>3739.6966685105058</v>
      </c>
      <c r="D112" s="206">
        <v>3888.8552858133221</v>
      </c>
      <c r="E112" s="206">
        <v>4083.3842216606704</v>
      </c>
      <c r="F112" s="206">
        <v>4399.3653792501354</v>
      </c>
      <c r="G112" s="206">
        <v>4941.826636942621</v>
      </c>
      <c r="H112" s="206">
        <v>5406.1434198027755</v>
      </c>
      <c r="I112" s="206">
        <v>5977.1968872995058</v>
      </c>
      <c r="J112" s="206">
        <v>6678.0547435763683</v>
      </c>
      <c r="K112" s="206">
        <v>7296.5807367162224</v>
      </c>
      <c r="L112" s="206">
        <v>7119.3942421188376</v>
      </c>
      <c r="M112" s="206">
        <v>7531.6255744264754</v>
      </c>
      <c r="N112" s="206">
        <v>8861.8205286930424</v>
      </c>
      <c r="O112" s="206">
        <v>10151.721799816532</v>
      </c>
      <c r="P112" s="206">
        <v>10442.385050449348</v>
      </c>
      <c r="Q112" s="206">
        <v>10900.230519785749</v>
      </c>
      <c r="R112" s="206">
        <v>10458.302724052422</v>
      </c>
      <c r="S112" s="206">
        <v>10511.383106314077</v>
      </c>
      <c r="T112" s="206">
        <v>11096.037560423851</v>
      </c>
      <c r="U112" s="206">
        <v>12317.482427769468</v>
      </c>
      <c r="V112" s="206">
        <v>13604.97894319405</v>
      </c>
      <c r="W112" s="206">
        <v>13693.179806942995</v>
      </c>
      <c r="X112" s="206">
        <v>14792.250908642214</v>
      </c>
      <c r="Y112" s="206">
        <v>16401.989475153066</v>
      </c>
      <c r="Z112" s="206">
        <v>18004.851205835472</v>
      </c>
      <c r="AA112" s="206">
        <v>19097.73141863952</v>
      </c>
      <c r="AB112" s="228">
        <f t="shared" si="12"/>
        <v>7970.323322830799</v>
      </c>
      <c r="AC112" s="228">
        <f t="shared" si="13"/>
        <v>16398.000563042653</v>
      </c>
      <c r="AD112" s="229">
        <f t="shared" si="14"/>
        <v>12184.161942936726</v>
      </c>
    </row>
    <row r="113" spans="2:30" x14ac:dyDescent="0.25">
      <c r="B113" s="127" t="s">
        <v>218</v>
      </c>
      <c r="C113" s="206">
        <v>6002.5764111389044</v>
      </c>
      <c r="D113" s="206">
        <v>6772.2881845510274</v>
      </c>
      <c r="E113" s="206">
        <v>7100.306351774685</v>
      </c>
      <c r="F113" s="206">
        <v>7341.2784409437672</v>
      </c>
      <c r="G113" s="206">
        <v>7842.5075301510615</v>
      </c>
      <c r="H113" s="206">
        <v>8313.6541633503402</v>
      </c>
      <c r="I113" s="206">
        <v>10458.662450148759</v>
      </c>
      <c r="J113" s="206">
        <v>12462.208137587415</v>
      </c>
      <c r="K113" s="206">
        <v>13816.572919236663</v>
      </c>
      <c r="L113" s="206">
        <v>13021.759488788139</v>
      </c>
      <c r="M113" s="206">
        <v>13633.69883046486</v>
      </c>
      <c r="N113" s="206">
        <v>14466.243286001602</v>
      </c>
      <c r="O113" s="206">
        <v>13845.690139775505</v>
      </c>
      <c r="P113" s="206">
        <v>14837.22697926372</v>
      </c>
      <c r="Q113" s="206">
        <v>15323.491366845912</v>
      </c>
      <c r="R113" s="206">
        <v>16271.986160965911</v>
      </c>
      <c r="S113" s="206">
        <v>18110.219614304289</v>
      </c>
      <c r="T113" s="206">
        <v>19568.505474783706</v>
      </c>
      <c r="U113" s="206">
        <v>21368.27699368108</v>
      </c>
      <c r="V113" s="206">
        <v>23958.277593504572</v>
      </c>
      <c r="W113" s="206">
        <v>20827.489297860735</v>
      </c>
      <c r="X113" s="206">
        <v>23843.432939975544</v>
      </c>
      <c r="Y113" s="206">
        <v>27597.052962738668</v>
      </c>
      <c r="Z113" s="206">
        <v>30601.42825090207</v>
      </c>
      <c r="AA113" s="206">
        <v>33379.792931582029</v>
      </c>
      <c r="AB113" s="228">
        <f t="shared" si="12"/>
        <v>13225.771525863096</v>
      </c>
      <c r="AC113" s="228">
        <f t="shared" si="13"/>
        <v>27249.839276611812</v>
      </c>
      <c r="AD113" s="229">
        <f t="shared" si="14"/>
        <v>20237.805401237456</v>
      </c>
    </row>
    <row r="114" spans="2:30" x14ac:dyDescent="0.25">
      <c r="B114" s="127" t="s">
        <v>110</v>
      </c>
      <c r="C114" s="206">
        <v>3930.22314453125</v>
      </c>
      <c r="D114" s="206">
        <v>4268.86962890625</v>
      </c>
      <c r="E114" s="206">
        <v>4436.4287109375</v>
      </c>
      <c r="F114" s="206">
        <v>4741.0615234375</v>
      </c>
      <c r="G114" s="206">
        <v>5024.6943359375</v>
      </c>
      <c r="H114" s="206">
        <v>5274.74169921875</v>
      </c>
      <c r="I114" s="206">
        <v>5780.6181640625</v>
      </c>
      <c r="J114" s="206">
        <v>6057.935546875</v>
      </c>
      <c r="K114" s="206">
        <v>6437.0634765625</v>
      </c>
      <c r="L114" s="206">
        <v>6628.57666015625</v>
      </c>
      <c r="M114" s="206">
        <v>6848.66748046875</v>
      </c>
      <c r="N114" s="206">
        <v>7274.1474609375</v>
      </c>
      <c r="O114" s="206">
        <v>7307.6123046875</v>
      </c>
      <c r="P114" s="206">
        <v>7542.0986328125</v>
      </c>
      <c r="Q114" s="206">
        <v>7237.27734375</v>
      </c>
      <c r="R114" s="206">
        <v>7799.09228515625</v>
      </c>
      <c r="S114" s="206">
        <v>7853.17626953125</v>
      </c>
      <c r="T114" s="206">
        <v>8115.12060546875</v>
      </c>
      <c r="U114" s="206">
        <v>7801.0986328125</v>
      </c>
      <c r="V114" s="206">
        <v>8046.22900390625</v>
      </c>
      <c r="W114" s="206">
        <v>7704.84912109375</v>
      </c>
      <c r="X114" s="206">
        <v>8623.265625</v>
      </c>
      <c r="Y114" s="206">
        <v>9283.92578125</v>
      </c>
      <c r="Z114" s="206">
        <v>9842.888671875</v>
      </c>
      <c r="AA114" s="206">
        <v>10305.0546875</v>
      </c>
      <c r="AB114" s="228">
        <f t="shared" si="12"/>
        <v>6420.2366455078127</v>
      </c>
      <c r="AC114" s="228">
        <f t="shared" si="13"/>
        <v>9151.9967773437493</v>
      </c>
      <c r="AD114" s="229">
        <f t="shared" si="14"/>
        <v>7786.1167114257805</v>
      </c>
    </row>
    <row r="115" spans="2:30" x14ac:dyDescent="0.25">
      <c r="B115" s="127" t="s">
        <v>59</v>
      </c>
      <c r="C115" s="206">
        <v>471.96732976179084</v>
      </c>
      <c r="D115" s="206">
        <v>532.62731016045643</v>
      </c>
      <c r="E115" s="206">
        <v>580.04092142718525</v>
      </c>
      <c r="F115" s="206">
        <v>619.9875106817716</v>
      </c>
      <c r="G115" s="206">
        <v>673.34571726878096</v>
      </c>
      <c r="H115" s="206">
        <v>721.41176194348611</v>
      </c>
      <c r="I115" s="206">
        <v>798.38766764254149</v>
      </c>
      <c r="J115" s="206">
        <v>861.98768274353915</v>
      </c>
      <c r="K115" s="206">
        <v>916.15585023395795</v>
      </c>
      <c r="L115" s="206">
        <v>951.48545376385766</v>
      </c>
      <c r="M115" s="206">
        <v>1000.2411486647997</v>
      </c>
      <c r="N115" s="206">
        <v>1063.6554329631088</v>
      </c>
      <c r="O115" s="206">
        <v>1075.8778608536088</v>
      </c>
      <c r="P115" s="206">
        <v>1113.752527592904</v>
      </c>
      <c r="Q115" s="206">
        <v>1165.8282660750481</v>
      </c>
      <c r="R115" s="206">
        <v>1317.8878595682165</v>
      </c>
      <c r="S115" s="206">
        <v>1379.1074002869061</v>
      </c>
      <c r="T115" s="206">
        <v>1282.7496599180142</v>
      </c>
      <c r="U115" s="206">
        <v>1325.5869556895268</v>
      </c>
      <c r="V115" s="206">
        <v>1388.7970703444616</v>
      </c>
      <c r="W115" s="206">
        <v>1411.6204022991124</v>
      </c>
      <c r="X115" s="206">
        <v>1457.2354093092151</v>
      </c>
      <c r="Y115" s="206">
        <v>1581.9441944262007</v>
      </c>
      <c r="Z115" s="206">
        <v>1677.6810229235041</v>
      </c>
      <c r="AA115" s="206">
        <v>1699.7050340514456</v>
      </c>
      <c r="AB115" s="228">
        <f t="shared" si="12"/>
        <v>962.04406937919816</v>
      </c>
      <c r="AC115" s="228">
        <f t="shared" si="13"/>
        <v>1565.6372126018955</v>
      </c>
      <c r="AD115" s="229">
        <f t="shared" si="14"/>
        <v>1263.8406409905469</v>
      </c>
    </row>
    <row r="116" spans="2:30" x14ac:dyDescent="0.25">
      <c r="B116" s="127" t="s">
        <v>72</v>
      </c>
      <c r="C116" s="206">
        <v>948.74828517804747</v>
      </c>
      <c r="D116" s="206">
        <v>1068.8259052195215</v>
      </c>
      <c r="E116" s="206">
        <v>1203.8263073428998</v>
      </c>
      <c r="F116" s="206">
        <v>1384.5285182594732</v>
      </c>
      <c r="G116" s="206">
        <v>1600.8410560858463</v>
      </c>
      <c r="H116" s="206">
        <v>1860.4541315763288</v>
      </c>
      <c r="I116" s="206">
        <v>2152.8673094702635</v>
      </c>
      <c r="J116" s="206">
        <v>2458.8574644013811</v>
      </c>
      <c r="K116" s="206">
        <v>2748.0792133849091</v>
      </c>
      <c r="L116" s="206">
        <v>3039.7998233771041</v>
      </c>
      <c r="M116" s="206">
        <v>3348.1288949704917</v>
      </c>
      <c r="N116" s="206">
        <v>3579.4048297062623</v>
      </c>
      <c r="O116" s="206">
        <v>3845.1528415367125</v>
      </c>
      <c r="P116" s="206">
        <v>4143.6301273195859</v>
      </c>
      <c r="Q116" s="206">
        <v>4376.3883328127422</v>
      </c>
      <c r="R116" s="206">
        <v>4458.6905444265858</v>
      </c>
      <c r="S116" s="206">
        <v>4459.5398142747126</v>
      </c>
      <c r="T116" s="206">
        <v>4706.4324894959836</v>
      </c>
      <c r="U116" s="206">
        <v>5581.2769545814954</v>
      </c>
      <c r="V116" s="206">
        <v>6101.3724576570867</v>
      </c>
      <c r="W116" s="206">
        <v>5740.9904584399173</v>
      </c>
      <c r="X116" s="206">
        <v>5178.4471821716361</v>
      </c>
      <c r="Y116" s="206">
        <v>5731.937878724586</v>
      </c>
      <c r="Z116" s="206">
        <v>5953.3573516591287</v>
      </c>
      <c r="AA116" s="206">
        <v>5997.4651632371497</v>
      </c>
      <c r="AB116" s="228">
        <f t="shared" si="12"/>
        <v>3153.3422650538719</v>
      </c>
      <c r="AC116" s="228">
        <f t="shared" si="13"/>
        <v>5720.439606846483</v>
      </c>
      <c r="AD116" s="229">
        <f t="shared" si="14"/>
        <v>4436.8909359501777</v>
      </c>
    </row>
    <row r="117" spans="2:30" x14ac:dyDescent="0.25">
      <c r="B117" s="127" t="s">
        <v>111</v>
      </c>
      <c r="C117" s="206">
        <v>5128.6143364462077</v>
      </c>
      <c r="D117" s="206">
        <v>5196.1500983619917</v>
      </c>
      <c r="E117" s="206">
        <v>5433.2690272384343</v>
      </c>
      <c r="F117" s="206">
        <v>5692.6337375287167</v>
      </c>
      <c r="G117" s="206">
        <v>6479.7636896582862</v>
      </c>
      <c r="H117" s="206">
        <v>6766.5998120604982</v>
      </c>
      <c r="I117" s="206">
        <v>7373.7582221188823</v>
      </c>
      <c r="J117" s="206">
        <v>7874.9314450828779</v>
      </c>
      <c r="K117" s="206">
        <v>8124.8151788674859</v>
      </c>
      <c r="L117" s="206">
        <v>8079.3839228621819</v>
      </c>
      <c r="M117" s="206">
        <v>8538.1999539594781</v>
      </c>
      <c r="N117" s="206">
        <v>9002.2300453705739</v>
      </c>
      <c r="O117" s="206">
        <v>9363.7663231802926</v>
      </c>
      <c r="P117" s="206">
        <v>9699.2083777864973</v>
      </c>
      <c r="Q117" s="206">
        <v>10365.309059678071</v>
      </c>
      <c r="R117" s="206">
        <v>10465.892055851635</v>
      </c>
      <c r="S117" s="206">
        <v>10200.139260973319</v>
      </c>
      <c r="T117" s="206">
        <v>9887.9393548254957</v>
      </c>
      <c r="U117" s="206">
        <v>9853.7353364607407</v>
      </c>
      <c r="V117" s="206">
        <v>9609.4855567287359</v>
      </c>
      <c r="W117" s="206">
        <v>9354.1313671307707</v>
      </c>
      <c r="X117" s="206">
        <v>9709.0993064677059</v>
      </c>
      <c r="Y117" s="206">
        <v>10662.701704578281</v>
      </c>
      <c r="Z117" s="206">
        <v>11251.2370332343</v>
      </c>
      <c r="AA117" s="206">
        <v>11686.602062477523</v>
      </c>
      <c r="AB117" s="228">
        <f t="shared" si="12"/>
        <v>8156.7912397520213</v>
      </c>
      <c r="AC117" s="228">
        <f t="shared" si="13"/>
        <v>10532.754294777716</v>
      </c>
      <c r="AD117" s="229">
        <f t="shared" si="14"/>
        <v>9344.7727672648689</v>
      </c>
    </row>
    <row r="118" spans="2:30" x14ac:dyDescent="0.25">
      <c r="B118" s="127" t="s">
        <v>63</v>
      </c>
      <c r="C118" s="206">
        <v>1316.8294091377427</v>
      </c>
      <c r="D118" s="206">
        <v>1388.4704545580946</v>
      </c>
      <c r="E118" s="206">
        <v>1390.4370697499799</v>
      </c>
      <c r="F118" s="206">
        <v>1453.1836578570399</v>
      </c>
      <c r="G118" s="206">
        <v>1542.449476391487</v>
      </c>
      <c r="H118" s="206">
        <v>1627.8391559650283</v>
      </c>
      <c r="I118" s="206">
        <v>1717.7861177943382</v>
      </c>
      <c r="J118" s="206">
        <v>1809.3237124739042</v>
      </c>
      <c r="K118" s="206">
        <v>1942.152996932997</v>
      </c>
      <c r="L118" s="206">
        <v>2028.9574075362177</v>
      </c>
      <c r="M118" s="206">
        <v>2139.2274938401301</v>
      </c>
      <c r="N118" s="206">
        <v>2247.9974293220516</v>
      </c>
      <c r="O118" s="206">
        <v>2465.8346944913142</v>
      </c>
      <c r="P118" s="206">
        <v>2658.0219688693333</v>
      </c>
      <c r="Q118" s="206">
        <v>2901.1975208616909</v>
      </c>
      <c r="R118" s="206">
        <v>2957.3055914550432</v>
      </c>
      <c r="S118" s="206">
        <v>2976.1251368145099</v>
      </c>
      <c r="T118" s="206">
        <v>3604.7082594974659</v>
      </c>
      <c r="U118" s="206">
        <v>3956.1246109444328</v>
      </c>
      <c r="V118" s="206">
        <v>4260.673731908505</v>
      </c>
      <c r="W118" s="206">
        <v>4235.5746232690481</v>
      </c>
      <c r="X118" s="206">
        <v>4546.2297000628923</v>
      </c>
      <c r="Y118" s="206">
        <v>5102.9923113294726</v>
      </c>
      <c r="Z118" s="206">
        <v>5395.2082007751287</v>
      </c>
      <c r="AA118" s="206">
        <v>5736.6213433270359</v>
      </c>
      <c r="AB118" s="228">
        <f t="shared" si="12"/>
        <v>2319.2322948200654</v>
      </c>
      <c r="AC118" s="228">
        <f t="shared" si="13"/>
        <v>5003.3252357527153</v>
      </c>
      <c r="AD118" s="229">
        <f t="shared" si="14"/>
        <v>3661.2787652863904</v>
      </c>
    </row>
    <row r="119" spans="2:30" x14ac:dyDescent="0.25">
      <c r="B119" s="127" t="s">
        <v>197</v>
      </c>
      <c r="C119" s="206">
        <v>31887.853461068687</v>
      </c>
      <c r="D119" s="206">
        <v>33262.982380920541</v>
      </c>
      <c r="E119" s="206">
        <v>34568.459326810756</v>
      </c>
      <c r="F119" s="206">
        <v>34290.755046780716</v>
      </c>
      <c r="G119" s="206">
        <v>35965.546802113589</v>
      </c>
      <c r="H119" s="206">
        <v>37778.48643600654</v>
      </c>
      <c r="I119" s="206">
        <v>41216.8840677591</v>
      </c>
      <c r="J119" s="206">
        <v>44205.044983612628</v>
      </c>
      <c r="K119" s="206">
        <v>46714.345430139198</v>
      </c>
      <c r="L119" s="206">
        <v>44935.745749648129</v>
      </c>
      <c r="M119" s="206">
        <v>45306.30780548948</v>
      </c>
      <c r="N119" s="206">
        <v>47004.137073906204</v>
      </c>
      <c r="O119" s="206">
        <v>47653.340165137059</v>
      </c>
      <c r="P119" s="206">
        <v>49622.051961479941</v>
      </c>
      <c r="Q119" s="206">
        <v>49751.309286082163</v>
      </c>
      <c r="R119" s="206">
        <v>50970.348484390983</v>
      </c>
      <c r="S119" s="206">
        <v>53162.279159802805</v>
      </c>
      <c r="T119" s="206">
        <v>56037.567993605953</v>
      </c>
      <c r="U119" s="206">
        <v>58819.260914258382</v>
      </c>
      <c r="V119" s="206">
        <v>62345.253846543266</v>
      </c>
      <c r="W119" s="206">
        <v>62596.630202752414</v>
      </c>
      <c r="X119" s="206">
        <v>68573.564878644625</v>
      </c>
      <c r="Y119" s="206">
        <v>77152.223761336121</v>
      </c>
      <c r="Z119" s="206">
        <v>78305.288835896776</v>
      </c>
      <c r="AA119" s="206">
        <v>84218.458643509613</v>
      </c>
      <c r="AB119" s="228">
        <f t="shared" si="12"/>
        <v>45274.898018777807</v>
      </c>
      <c r="AC119" s="228">
        <f t="shared" si="13"/>
        <v>74169.233264427909</v>
      </c>
      <c r="AD119" s="229">
        <f t="shared" si="14"/>
        <v>59722.065641602858</v>
      </c>
    </row>
    <row r="120" spans="2:30" x14ac:dyDescent="0.25">
      <c r="B120" s="127" t="s">
        <v>188</v>
      </c>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2"/>
      <c r="AC120" s="212"/>
      <c r="AD120" s="213"/>
    </row>
    <row r="121" spans="2:30" x14ac:dyDescent="0.25">
      <c r="B121" s="127" t="s">
        <v>176</v>
      </c>
      <c r="C121" s="206">
        <v>21500.629289809949</v>
      </c>
      <c r="D121" s="206">
        <v>22521.040938249182</v>
      </c>
      <c r="E121" s="206">
        <v>23306.279537627735</v>
      </c>
      <c r="F121" s="206">
        <v>23987.368894492352</v>
      </c>
      <c r="G121" s="206">
        <v>25096.68587784854</v>
      </c>
      <c r="H121" s="206">
        <v>25677.419080325202</v>
      </c>
      <c r="I121" s="206">
        <v>27744.061719832629</v>
      </c>
      <c r="J121" s="206">
        <v>29353.500628372287</v>
      </c>
      <c r="K121" s="206">
        <v>29895.645166294937</v>
      </c>
      <c r="L121" s="206">
        <v>30756.223961712873</v>
      </c>
      <c r="M121" s="206">
        <v>31292.952757039217</v>
      </c>
      <c r="N121" s="206">
        <v>32738.988444560113</v>
      </c>
      <c r="O121" s="206">
        <v>33054.893675108833</v>
      </c>
      <c r="P121" s="206">
        <v>36262.704728265038</v>
      </c>
      <c r="Q121" s="206">
        <v>37331.315573244676</v>
      </c>
      <c r="R121" s="206">
        <v>37578.027613270024</v>
      </c>
      <c r="S121" s="206">
        <v>39988.925085547176</v>
      </c>
      <c r="T121" s="206">
        <v>42243.508445939748</v>
      </c>
      <c r="U121" s="206">
        <v>42527.278410330066</v>
      </c>
      <c r="V121" s="206">
        <v>45197.526387633232</v>
      </c>
      <c r="W121" s="206">
        <v>45354.156162872678</v>
      </c>
      <c r="X121" s="206">
        <v>47996.679881846321</v>
      </c>
      <c r="Y121" s="206">
        <v>53647.342814293384</v>
      </c>
      <c r="Z121" s="206">
        <v>53854.199631982527</v>
      </c>
      <c r="AA121" s="206">
        <v>55093.536076213444</v>
      </c>
      <c r="AB121" s="228">
        <f>SUM(C121:V121)/20</f>
        <v>31902.748810775192</v>
      </c>
      <c r="AC121" s="228">
        <f>SUM(W121:AA121)/5</f>
        <v>51189.182913441669</v>
      </c>
      <c r="AD121" s="229">
        <f>SUM(AB121:AC121)/2</f>
        <v>41545.965862108431</v>
      </c>
    </row>
    <row r="122" spans="2:30" x14ac:dyDescent="0.25">
      <c r="B122" s="127" t="s">
        <v>94</v>
      </c>
      <c r="C122" s="206">
        <v>2806.2593793734482</v>
      </c>
      <c r="D122" s="206">
        <v>2916.5516832376079</v>
      </c>
      <c r="E122" s="206">
        <v>2948.2297984788306</v>
      </c>
      <c r="F122" s="206">
        <v>3046.1086825849002</v>
      </c>
      <c r="G122" s="206">
        <v>3255.4851585992419</v>
      </c>
      <c r="H122" s="206">
        <v>3455.9927366700708</v>
      </c>
      <c r="I122" s="206">
        <v>3657.9674969149441</v>
      </c>
      <c r="J122" s="206">
        <v>3891.4998497234533</v>
      </c>
      <c r="K122" s="206">
        <v>4044.3761218428299</v>
      </c>
      <c r="L122" s="206">
        <v>3879.6698819039675</v>
      </c>
      <c r="M122" s="206">
        <v>4042.2207127651741</v>
      </c>
      <c r="N122" s="206">
        <v>4324.7100724423753</v>
      </c>
      <c r="O122" s="206">
        <v>4507.9430286669576</v>
      </c>
      <c r="P122" s="206">
        <v>4710.5724315851257</v>
      </c>
      <c r="Q122" s="206">
        <v>5067.7463901868705</v>
      </c>
      <c r="R122" s="206">
        <v>5448.8922601031718</v>
      </c>
      <c r="S122" s="206">
        <v>5882.3664521974597</v>
      </c>
      <c r="T122" s="206">
        <v>6225.3470257484614</v>
      </c>
      <c r="U122" s="206">
        <v>5935.166936313859</v>
      </c>
      <c r="V122" s="206">
        <v>5981.1087643146648</v>
      </c>
      <c r="W122" s="206">
        <v>6274.0945674138757</v>
      </c>
      <c r="X122" s="206">
        <v>7119.169233600418</v>
      </c>
      <c r="Y122" s="206">
        <v>7796.6936203414434</v>
      </c>
      <c r="Z122" s="206">
        <v>8319.9794414099597</v>
      </c>
      <c r="AA122" s="206">
        <v>8708.7998305162619</v>
      </c>
      <c r="AB122" s="228">
        <f>SUM(C122:V122)/20</f>
        <v>4301.4107431826706</v>
      </c>
      <c r="AC122" s="228">
        <f>SUM(W122:AA122)/5</f>
        <v>7643.7473386563915</v>
      </c>
      <c r="AD122" s="229">
        <f>SUM(AB122:AC122)/2</f>
        <v>5972.5790409195306</v>
      </c>
    </row>
    <row r="123" spans="2:30" x14ac:dyDescent="0.25">
      <c r="B123" s="127" t="s">
        <v>69</v>
      </c>
      <c r="C123" s="206">
        <v>764.28188514315957</v>
      </c>
      <c r="D123" s="206">
        <v>809.38718690937503</v>
      </c>
      <c r="E123" s="206">
        <v>832.46936440920501</v>
      </c>
      <c r="F123" s="206">
        <v>836.97844059323563</v>
      </c>
      <c r="G123" s="206">
        <v>832.12519659952272</v>
      </c>
      <c r="H123" s="206">
        <v>888.30426254383917</v>
      </c>
      <c r="I123" s="206">
        <v>935.17532935428608</v>
      </c>
      <c r="J123" s="206">
        <v>954.89228011055457</v>
      </c>
      <c r="K123" s="206">
        <v>1010.4318462116946</v>
      </c>
      <c r="L123" s="206">
        <v>998.7925015047781</v>
      </c>
      <c r="M123" s="206">
        <v>1057.5110025738475</v>
      </c>
      <c r="N123" s="206">
        <v>1064.4191739036075</v>
      </c>
      <c r="O123" s="206">
        <v>1161.7890828976665</v>
      </c>
      <c r="P123" s="206">
        <v>1137.7690412957079</v>
      </c>
      <c r="Q123" s="206">
        <v>1161.3251572379274</v>
      </c>
      <c r="R123" s="206">
        <v>1172.1917875895499</v>
      </c>
      <c r="S123" s="206">
        <v>1188.5570922983698</v>
      </c>
      <c r="T123" s="206">
        <v>1208.1460995526625</v>
      </c>
      <c r="U123" s="206">
        <v>1275.9964393532748</v>
      </c>
      <c r="V123" s="206">
        <v>1419.1680507019307</v>
      </c>
      <c r="W123" s="206">
        <v>1496.8335002302204</v>
      </c>
      <c r="X123" s="206">
        <v>1585.5992202118823</v>
      </c>
      <c r="Y123" s="206">
        <v>1839.9690967590329</v>
      </c>
      <c r="Z123" s="206">
        <v>1875.1530677062754</v>
      </c>
      <c r="AA123" s="206">
        <v>2015.0228207604725</v>
      </c>
      <c r="AB123" s="228">
        <f>SUM(C123:V123)/20</f>
        <v>1035.4855610392096</v>
      </c>
      <c r="AC123" s="228">
        <f>SUM(W123:AA123)/5</f>
        <v>1762.5155411335768</v>
      </c>
      <c r="AD123" s="229">
        <f>SUM(AB123:AC123)/2</f>
        <v>1399.0005510863932</v>
      </c>
    </row>
    <row r="124" spans="2:30" x14ac:dyDescent="0.25">
      <c r="B124" s="127" t="s">
        <v>102</v>
      </c>
      <c r="C124" s="206">
        <v>2229.0657777845822</v>
      </c>
      <c r="D124" s="206">
        <v>2349.4418562857586</v>
      </c>
      <c r="E124" s="206">
        <v>2677.2860198764743</v>
      </c>
      <c r="F124" s="206">
        <v>2851.0439880721297</v>
      </c>
      <c r="G124" s="206">
        <v>3111.1401597167041</v>
      </c>
      <c r="H124" s="206">
        <v>3322.0141983935391</v>
      </c>
      <c r="I124" s="206">
        <v>3533.0468473571887</v>
      </c>
      <c r="J124" s="206">
        <v>3762.2034636252811</v>
      </c>
      <c r="K124" s="206">
        <v>3981.6581169783658</v>
      </c>
      <c r="L124" s="206">
        <v>4209.2185319294158</v>
      </c>
      <c r="M124" s="206">
        <v>4474.6070507502336</v>
      </c>
      <c r="N124" s="206">
        <v>4676.4081511928125</v>
      </c>
      <c r="O124" s="206">
        <v>4737.1067443982511</v>
      </c>
      <c r="P124" s="206">
        <v>4973.7852755176764</v>
      </c>
      <c r="Q124" s="206">
        <v>5252.1509495675782</v>
      </c>
      <c r="R124" s="206">
        <v>5189.4539719546074</v>
      </c>
      <c r="S124" s="206">
        <v>5022.3332670398186</v>
      </c>
      <c r="T124" s="206">
        <v>4996.8947279188615</v>
      </c>
      <c r="U124" s="206">
        <v>5083.1723310220677</v>
      </c>
      <c r="V124" s="206">
        <v>5362.408307575608</v>
      </c>
      <c r="W124" s="206">
        <v>5353.7055489938839</v>
      </c>
      <c r="X124" s="206">
        <v>5491.7003406829663</v>
      </c>
      <c r="Y124" s="206">
        <v>5948.7261470680869</v>
      </c>
      <c r="Z124" s="206">
        <v>6207.4213784506683</v>
      </c>
      <c r="AA124" s="206">
        <v>6439.8129215850249</v>
      </c>
      <c r="AB124" s="228">
        <f>SUM(C124:V124)/20</f>
        <v>4089.7219868478483</v>
      </c>
      <c r="AC124" s="228">
        <f>SUM(W124:AA124)/5</f>
        <v>5888.2732673561259</v>
      </c>
      <c r="AD124" s="229">
        <f>SUM(AB124:AC124)/2</f>
        <v>4988.9976271019868</v>
      </c>
    </row>
    <row r="125" spans="2:30" x14ac:dyDescent="0.25">
      <c r="B125" s="127" t="s">
        <v>151</v>
      </c>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2"/>
      <c r="AC125" s="212"/>
      <c r="AD125" s="213"/>
    </row>
    <row r="126" spans="2:30" x14ac:dyDescent="0.25">
      <c r="B126" s="127" t="s">
        <v>157</v>
      </c>
      <c r="C126" s="206">
        <v>6152.5882611830975</v>
      </c>
      <c r="D126" s="206">
        <v>6051.6910151743241</v>
      </c>
      <c r="E126" s="206">
        <v>6395.1934747628875</v>
      </c>
      <c r="F126" s="206">
        <v>6609.043278199636</v>
      </c>
      <c r="G126" s="206">
        <v>7230.3950499008306</v>
      </c>
      <c r="H126" s="206">
        <v>7972.3107703440965</v>
      </c>
      <c r="I126" s="206">
        <v>8890.3397954005904</v>
      </c>
      <c r="J126" s="206">
        <v>9639.005487598346</v>
      </c>
      <c r="K126" s="206">
        <v>10924.327671310166</v>
      </c>
      <c r="L126" s="206">
        <v>11526.124481785901</v>
      </c>
      <c r="M126" s="206">
        <v>11993.531514520211</v>
      </c>
      <c r="N126" s="206">
        <v>12420.831671823711</v>
      </c>
      <c r="O126" s="206">
        <v>12725.925831398637</v>
      </c>
      <c r="P126" s="206">
        <v>13662.810582700668</v>
      </c>
      <c r="Q126" s="206">
        <v>14485.124260876335</v>
      </c>
      <c r="R126" s="206">
        <v>15038.18595431187</v>
      </c>
      <c r="S126" s="206">
        <v>16457.194238620279</v>
      </c>
      <c r="T126" s="206">
        <v>17160.889435518729</v>
      </c>
      <c r="U126" s="206">
        <v>18460.1193633742</v>
      </c>
      <c r="V126" s="206">
        <v>20222.197202864631</v>
      </c>
      <c r="W126" s="206">
        <v>19962.168606662319</v>
      </c>
      <c r="X126" s="206">
        <v>22144.246188285775</v>
      </c>
      <c r="Y126" s="206">
        <v>24067.493977497597</v>
      </c>
      <c r="Z126" s="206">
        <v>24390.460377408512</v>
      </c>
      <c r="AA126" s="206">
        <v>26587.151804842339</v>
      </c>
      <c r="AB126" s="228">
        <f t="shared" ref="AB126:AB160" si="15">SUM(C126:V126)/20</f>
        <v>11700.891467083458</v>
      </c>
      <c r="AC126" s="228">
        <f t="shared" ref="AC126:AC160" si="16">SUM(W126:AA126)/5</f>
        <v>23430.304190939311</v>
      </c>
      <c r="AD126" s="229">
        <f t="shared" ref="AD126:AD160" si="17">SUM(AB126:AC126)/2</f>
        <v>17565.597829011385</v>
      </c>
    </row>
    <row r="127" spans="2:30" x14ac:dyDescent="0.25">
      <c r="B127" s="127" t="s">
        <v>191</v>
      </c>
      <c r="C127" s="206">
        <v>36986.494198463879</v>
      </c>
      <c r="D127" s="206">
        <v>37833.480410732445</v>
      </c>
      <c r="E127" s="206">
        <v>38056.240427810633</v>
      </c>
      <c r="F127" s="206">
        <v>38684.709682509863</v>
      </c>
      <c r="G127" s="206">
        <v>42672.93753489355</v>
      </c>
      <c r="H127" s="206">
        <v>47966.864011260797</v>
      </c>
      <c r="I127" s="206">
        <v>54369.176646134503</v>
      </c>
      <c r="J127" s="206">
        <v>56181.304566685714</v>
      </c>
      <c r="K127" s="206">
        <v>62072.753985490912</v>
      </c>
      <c r="L127" s="206">
        <v>55618.633764183571</v>
      </c>
      <c r="M127" s="206">
        <v>58219.614346352311</v>
      </c>
      <c r="N127" s="206">
        <v>62460.090815700241</v>
      </c>
      <c r="O127" s="206">
        <v>65774.35207462238</v>
      </c>
      <c r="P127" s="206">
        <v>67377.926225877221</v>
      </c>
      <c r="Q127" s="206">
        <v>66332.461437419755</v>
      </c>
      <c r="R127" s="206">
        <v>60754.181691637677</v>
      </c>
      <c r="S127" s="206">
        <v>59280.199202882854</v>
      </c>
      <c r="T127" s="206">
        <v>64589.555919686303</v>
      </c>
      <c r="U127" s="206">
        <v>70253.846369338615</v>
      </c>
      <c r="V127" s="206">
        <v>70939.605518035984</v>
      </c>
      <c r="W127" s="206">
        <v>67110.604570550189</v>
      </c>
      <c r="X127" s="206">
        <v>88984.138673651498</v>
      </c>
      <c r="Y127" s="206">
        <v>123150.17290800887</v>
      </c>
      <c r="Z127" s="206">
        <v>100437.32674458386</v>
      </c>
      <c r="AA127" s="206">
        <v>101031.58751681764</v>
      </c>
      <c r="AB127" s="228">
        <f t="shared" si="15"/>
        <v>55821.221441485963</v>
      </c>
      <c r="AC127" s="228">
        <f t="shared" si="16"/>
        <v>96142.766082722417</v>
      </c>
      <c r="AD127" s="229">
        <f t="shared" si="17"/>
        <v>75981.99376210419</v>
      </c>
    </row>
    <row r="128" spans="2:30" x14ac:dyDescent="0.25">
      <c r="B128" s="127" t="s">
        <v>185</v>
      </c>
      <c r="C128" s="206">
        <v>39443.260739825666</v>
      </c>
      <c r="D128" s="206">
        <v>41679.015090505789</v>
      </c>
      <c r="E128" s="206">
        <v>41511.02852580796</v>
      </c>
      <c r="F128" s="206">
        <v>40934.695715824513</v>
      </c>
      <c r="G128" s="206">
        <v>42141.636896515593</v>
      </c>
      <c r="H128" s="206">
        <v>43672.520318306706</v>
      </c>
      <c r="I128" s="206">
        <v>46091.182235184606</v>
      </c>
      <c r="J128" s="206">
        <v>48626.922041985432</v>
      </c>
      <c r="K128" s="206">
        <v>52841.188952314311</v>
      </c>
      <c r="L128" s="206">
        <v>55127.467772176366</v>
      </c>
      <c r="M128" s="206">
        <v>55667.468777864364</v>
      </c>
      <c r="N128" s="206">
        <v>52393.313582029317</v>
      </c>
      <c r="O128" s="206">
        <v>49989.442509399392</v>
      </c>
      <c r="P128" s="206">
        <v>47013.473093438508</v>
      </c>
      <c r="Q128" s="206">
        <v>44235.833632933412</v>
      </c>
      <c r="R128" s="206">
        <v>36058.166608478794</v>
      </c>
      <c r="S128" s="206">
        <v>33333.863589372202</v>
      </c>
      <c r="T128" s="206">
        <v>33619.498898260696</v>
      </c>
      <c r="U128" s="206">
        <v>37780.330832727064</v>
      </c>
      <c r="V128" s="206">
        <v>37250.611078835878</v>
      </c>
      <c r="W128" s="206">
        <v>35163.32817814155</v>
      </c>
      <c r="X128" s="206">
        <v>38719.45876820488</v>
      </c>
      <c r="Y128" s="206">
        <v>42616.33489558685</v>
      </c>
      <c r="Z128" s="206">
        <v>41851.18796010068</v>
      </c>
      <c r="AA128" s="206">
        <v>41664.179499901547</v>
      </c>
      <c r="AB128" s="228">
        <f t="shared" si="15"/>
        <v>43970.546044589326</v>
      </c>
      <c r="AC128" s="228">
        <f t="shared" si="16"/>
        <v>40002.8978603871</v>
      </c>
      <c r="AD128" s="229">
        <f t="shared" si="17"/>
        <v>41986.721952488209</v>
      </c>
    </row>
    <row r="129" spans="2:30" x14ac:dyDescent="0.25">
      <c r="B129" s="127" t="s">
        <v>97</v>
      </c>
      <c r="C129" s="206">
        <v>2565.199588151414</v>
      </c>
      <c r="D129" s="206">
        <v>2643.7662750718669</v>
      </c>
      <c r="E129" s="206">
        <v>2687.829936199274</v>
      </c>
      <c r="F129" s="206">
        <v>2821.7313702304486</v>
      </c>
      <c r="G129" s="206">
        <v>3048.3570912287623</v>
      </c>
      <c r="H129" s="206">
        <v>3292.6022326953766</v>
      </c>
      <c r="I129" s="206">
        <v>3514.8136524113715</v>
      </c>
      <c r="J129" s="206">
        <v>3672.1852745886094</v>
      </c>
      <c r="K129" s="206">
        <v>3721.3329356162189</v>
      </c>
      <c r="L129" s="206">
        <v>3777.0909862905091</v>
      </c>
      <c r="M129" s="206">
        <v>3785.7011353059484</v>
      </c>
      <c r="N129" s="206">
        <v>3879.5977693448981</v>
      </c>
      <c r="O129" s="206">
        <v>4046.5984876631114</v>
      </c>
      <c r="P129" s="206">
        <v>4173.9385856875751</v>
      </c>
      <c r="Q129" s="206">
        <v>4312.9907004077631</v>
      </c>
      <c r="R129" s="206">
        <v>4480.2631346098487</v>
      </c>
      <c r="S129" s="206">
        <v>4630.7315068373982</v>
      </c>
      <c r="T129" s="206">
        <v>4789.5364655755257</v>
      </c>
      <c r="U129" s="206">
        <v>4979.3734961655018</v>
      </c>
      <c r="V129" s="206">
        <v>5037.5340155974536</v>
      </c>
      <c r="W129" s="206">
        <v>5048.0213062962994</v>
      </c>
      <c r="X129" s="206">
        <v>5367.273647147621</v>
      </c>
      <c r="Y129" s="206">
        <v>5920.2743065410741</v>
      </c>
      <c r="Z129" s="206">
        <v>6036.6419251213447</v>
      </c>
      <c r="AA129" s="206">
        <v>6286.9799268998013</v>
      </c>
      <c r="AB129" s="228">
        <f t="shared" si="15"/>
        <v>3793.0587319839442</v>
      </c>
      <c r="AC129" s="228">
        <f t="shared" si="16"/>
        <v>5731.8382224012284</v>
      </c>
      <c r="AD129" s="229">
        <f t="shared" si="17"/>
        <v>4762.4484771925863</v>
      </c>
    </row>
    <row r="130" spans="2:30" x14ac:dyDescent="0.25">
      <c r="B130" s="127" t="s">
        <v>219</v>
      </c>
      <c r="C130" s="206">
        <v>2782.5138848236115</v>
      </c>
      <c r="D130" s="206">
        <v>2515.1545293821655</v>
      </c>
      <c r="E130" s="206">
        <v>2178.8630647883638</v>
      </c>
      <c r="F130" s="206">
        <v>2469.3798039462517</v>
      </c>
      <c r="G130" s="206">
        <v>3013.7394194689277</v>
      </c>
      <c r="H130" s="206">
        <v>3371.9024803340176</v>
      </c>
      <c r="I130" s="206">
        <v>3354.4284658708107</v>
      </c>
      <c r="J130" s="206">
        <v>3485.6127182597684</v>
      </c>
      <c r="K130" s="206">
        <v>3713.1321585764986</v>
      </c>
      <c r="L130" s="206">
        <v>3950.2797834605485</v>
      </c>
      <c r="M130" s="206">
        <v>4120.86066344952</v>
      </c>
      <c r="N130" s="206">
        <v>4494.7313227254999</v>
      </c>
      <c r="O130" s="206">
        <v>5214.648653991273</v>
      </c>
      <c r="P130" s="206">
        <v>5287.8474611962902</v>
      </c>
      <c r="Q130" s="206">
        <v>5381.6369098747455</v>
      </c>
      <c r="R130" s="206">
        <v>5769.9823663320321</v>
      </c>
      <c r="S130" s="206">
        <v>6062.2327484457737</v>
      </c>
      <c r="T130" s="206">
        <v>6106.6457403712211</v>
      </c>
      <c r="U130" s="206">
        <v>6215.8164731739625</v>
      </c>
      <c r="V130" s="206">
        <v>6508.4483508031844</v>
      </c>
      <c r="W130" s="206">
        <v>5956.2862006481855</v>
      </c>
      <c r="X130" s="206">
        <v>5663.1216074358426</v>
      </c>
      <c r="Y130" s="206">
        <v>6163.2489783761312</v>
      </c>
      <c r="Z130" s="206">
        <v>5950.0200618439312</v>
      </c>
      <c r="AA130" s="206">
        <v>4371.1113585726471</v>
      </c>
      <c r="AB130" s="228">
        <f t="shared" si="15"/>
        <v>4299.8928499637241</v>
      </c>
      <c r="AC130" s="228">
        <f t="shared" si="16"/>
        <v>5620.7576413753468</v>
      </c>
      <c r="AD130" s="229">
        <f t="shared" si="17"/>
        <v>4960.3252456695354</v>
      </c>
    </row>
    <row r="131" spans="2:30" x14ac:dyDescent="0.25">
      <c r="B131" s="127" t="s">
        <v>120</v>
      </c>
      <c r="C131" s="206">
        <v>8097.2957828739</v>
      </c>
      <c r="D131" s="206">
        <v>8197.1576303855891</v>
      </c>
      <c r="E131" s="206">
        <v>8370.303371466056</v>
      </c>
      <c r="F131" s="206">
        <v>8800.566641387235</v>
      </c>
      <c r="G131" s="206">
        <v>9591.6028829943953</v>
      </c>
      <c r="H131" s="206">
        <v>10511.022031400598</v>
      </c>
      <c r="I131" s="206">
        <v>11684.55502755152</v>
      </c>
      <c r="J131" s="206">
        <v>13332.866106207955</v>
      </c>
      <c r="K131" s="206">
        <v>14705.371451149684</v>
      </c>
      <c r="L131" s="206">
        <v>14765.738021705498</v>
      </c>
      <c r="M131" s="206">
        <v>15572.57871944191</v>
      </c>
      <c r="N131" s="206">
        <v>17473.76514014239</v>
      </c>
      <c r="O131" s="206">
        <v>19473.25148201859</v>
      </c>
      <c r="P131" s="206">
        <v>21923.675093953127</v>
      </c>
      <c r="Q131" s="206">
        <v>24376.080868508638</v>
      </c>
      <c r="R131" s="206">
        <v>27245.278853366923</v>
      </c>
      <c r="S131" s="206">
        <v>30276.708840583251</v>
      </c>
      <c r="T131" s="206">
        <v>33533.326007932927</v>
      </c>
      <c r="U131" s="206">
        <v>32463.540359127015</v>
      </c>
      <c r="V131" s="206">
        <v>33239.733231164042</v>
      </c>
      <c r="W131" s="206">
        <v>27017.003368895097</v>
      </c>
      <c r="X131" s="206">
        <v>30932.76277805155</v>
      </c>
      <c r="Y131" s="206">
        <v>36245.145655103966</v>
      </c>
      <c r="Z131" s="206">
        <v>39803.318953289738</v>
      </c>
      <c r="AA131" s="206">
        <v>41404.762434621807</v>
      </c>
      <c r="AB131" s="228">
        <f t="shared" si="15"/>
        <v>18181.720877168067</v>
      </c>
      <c r="AC131" s="228">
        <f t="shared" si="16"/>
        <v>35080.598637992436</v>
      </c>
      <c r="AD131" s="229">
        <f t="shared" si="17"/>
        <v>26631.159757580252</v>
      </c>
    </row>
    <row r="132" spans="2:30" x14ac:dyDescent="0.25">
      <c r="B132" s="127" t="s">
        <v>93</v>
      </c>
      <c r="C132" s="206">
        <v>2195.9578329320557</v>
      </c>
      <c r="D132" s="206">
        <v>2167.7588861360555</v>
      </c>
      <c r="E132" s="206">
        <v>2125.387201316435</v>
      </c>
      <c r="F132" s="206">
        <v>2141.9408870908501</v>
      </c>
      <c r="G132" s="206">
        <v>2186.5400815566918</v>
      </c>
      <c r="H132" s="206">
        <v>2321.909162494333</v>
      </c>
      <c r="I132" s="206">
        <v>2443.8022524234138</v>
      </c>
      <c r="J132" s="206">
        <v>2622.3746872807742</v>
      </c>
      <c r="K132" s="206">
        <v>2583.4809433188188</v>
      </c>
      <c r="L132" s="206">
        <v>2692.4350926196876</v>
      </c>
      <c r="M132" s="206">
        <v>2911.8920318969031</v>
      </c>
      <c r="N132" s="206">
        <v>2918.5439177754356</v>
      </c>
      <c r="O132" s="206">
        <v>3025.855995907953</v>
      </c>
      <c r="P132" s="206">
        <v>3109.8953723811314</v>
      </c>
      <c r="Q132" s="206">
        <v>3499.5484675555049</v>
      </c>
      <c r="R132" s="206">
        <v>3669.7387159269474</v>
      </c>
      <c r="S132" s="206">
        <v>3812.7103510079833</v>
      </c>
      <c r="T132" s="206">
        <v>3923.1719768046669</v>
      </c>
      <c r="U132" s="206">
        <v>3909.9157297553788</v>
      </c>
      <c r="V132" s="206">
        <v>4059.8286020748656</v>
      </c>
      <c r="W132" s="206">
        <v>3899.5771923685093</v>
      </c>
      <c r="X132" s="206">
        <v>3976.9038011695557</v>
      </c>
      <c r="Y132" s="206">
        <v>4419.6192696280295</v>
      </c>
      <c r="Z132" s="206">
        <v>4667.835670929906</v>
      </c>
      <c r="AA132" s="206">
        <v>4888.5548313617319</v>
      </c>
      <c r="AB132" s="228">
        <f t="shared" si="15"/>
        <v>2916.134409412794</v>
      </c>
      <c r="AC132" s="228">
        <f t="shared" si="16"/>
        <v>4370.4981530915466</v>
      </c>
      <c r="AD132" s="229">
        <f t="shared" si="17"/>
        <v>3643.3162812521705</v>
      </c>
    </row>
    <row r="133" spans="2:30" x14ac:dyDescent="0.25">
      <c r="B133" s="127" t="s">
        <v>99</v>
      </c>
      <c r="C133" s="206">
        <v>6937.1767197579175</v>
      </c>
      <c r="D133" s="206">
        <v>6916.4933075041836</v>
      </c>
      <c r="E133" s="206">
        <v>6924.183349279032</v>
      </c>
      <c r="F133" s="206">
        <v>7275.9331600926744</v>
      </c>
      <c r="G133" s="206">
        <v>7685.6581479026217</v>
      </c>
      <c r="H133" s="206">
        <v>8006.709781676137</v>
      </c>
      <c r="I133" s="206">
        <v>8560.739251357867</v>
      </c>
      <c r="J133" s="206">
        <v>9178.9442158936617</v>
      </c>
      <c r="K133" s="206">
        <v>9867.3969534390435</v>
      </c>
      <c r="L133" s="206">
        <v>9801.649331074108</v>
      </c>
      <c r="M133" s="206">
        <v>10893.314919954255</v>
      </c>
      <c r="N133" s="206">
        <v>11441.763677227831</v>
      </c>
      <c r="O133" s="206">
        <v>10954.325157016334</v>
      </c>
      <c r="P133" s="206">
        <v>12137.008194759595</v>
      </c>
      <c r="Q133" s="206">
        <v>12607.072163663945</v>
      </c>
      <c r="R133" s="206">
        <v>12679.057475321471</v>
      </c>
      <c r="S133" s="206">
        <v>13329.137336632171</v>
      </c>
      <c r="T133" s="206">
        <v>13977.342778865084</v>
      </c>
      <c r="U133" s="206">
        <v>14139.093126756061</v>
      </c>
      <c r="V133" s="206">
        <v>14149.598522750528</v>
      </c>
      <c r="W133" s="206">
        <v>14308.878773832839</v>
      </c>
      <c r="X133" s="206">
        <v>15406.167064657851</v>
      </c>
      <c r="Y133" s="206">
        <v>16347.043497473869</v>
      </c>
      <c r="Z133" s="206">
        <v>17564.491236937884</v>
      </c>
      <c r="AA133" s="206">
        <v>18523.681015300474</v>
      </c>
      <c r="AB133" s="228">
        <f t="shared" si="15"/>
        <v>10373.129878546224</v>
      </c>
      <c r="AC133" s="228">
        <f t="shared" si="16"/>
        <v>16430.052317640584</v>
      </c>
      <c r="AD133" s="229">
        <f t="shared" si="17"/>
        <v>13401.591098093404</v>
      </c>
    </row>
    <row r="134" spans="2:30" x14ac:dyDescent="0.25">
      <c r="B134" s="127" t="s">
        <v>109</v>
      </c>
      <c r="C134" s="206">
        <v>5011.9454071916434</v>
      </c>
      <c r="D134" s="206">
        <v>5086.422478067786</v>
      </c>
      <c r="E134" s="206">
        <v>5382.5664127397677</v>
      </c>
      <c r="F134" s="206">
        <v>5656.8581611796671</v>
      </c>
      <c r="G134" s="206">
        <v>6037.5202510639601</v>
      </c>
      <c r="H134" s="206">
        <v>6559.5433002175405</v>
      </c>
      <c r="I134" s="206">
        <v>7213.5960603159056</v>
      </c>
      <c r="J134" s="206">
        <v>7982.0500837722439</v>
      </c>
      <c r="K134" s="206">
        <v>8820.1390105684877</v>
      </c>
      <c r="L134" s="206">
        <v>8916.5957753535913</v>
      </c>
      <c r="M134" s="206">
        <v>9713.3586330936214</v>
      </c>
      <c r="N134" s="206">
        <v>10462.577043466257</v>
      </c>
      <c r="O134" s="206">
        <v>10757.152223435121</v>
      </c>
      <c r="P134" s="206">
        <v>11290.554740387362</v>
      </c>
      <c r="Q134" s="206">
        <v>11517.737171024686</v>
      </c>
      <c r="R134" s="206">
        <v>11600.387399286728</v>
      </c>
      <c r="S134" s="206">
        <v>12066.546068331711</v>
      </c>
      <c r="T134" s="206">
        <v>12591.856287923441</v>
      </c>
      <c r="U134" s="206">
        <v>13078.232350340506</v>
      </c>
      <c r="V134" s="206">
        <v>13563.537293355057</v>
      </c>
      <c r="W134" s="206">
        <v>12563.303806089298</v>
      </c>
      <c r="X134" s="206">
        <v>15280.551210648637</v>
      </c>
      <c r="Y134" s="206">
        <v>16669.156148676902</v>
      </c>
      <c r="Z134" s="206">
        <v>17011.227802882473</v>
      </c>
      <c r="AA134" s="206">
        <v>17802.418249897171</v>
      </c>
      <c r="AB134" s="228">
        <f t="shared" si="15"/>
        <v>9165.4588075557531</v>
      </c>
      <c r="AC134" s="228">
        <f t="shared" si="16"/>
        <v>15865.331443638896</v>
      </c>
      <c r="AD134" s="229">
        <f t="shared" si="17"/>
        <v>12515.395125597324</v>
      </c>
    </row>
    <row r="135" spans="2:30" x14ac:dyDescent="0.25">
      <c r="B135" s="127" t="s">
        <v>104</v>
      </c>
      <c r="C135" s="206">
        <v>3365.5583353779916</v>
      </c>
      <c r="D135" s="206">
        <v>3468.898883231001</v>
      </c>
      <c r="E135" s="206">
        <v>3580.3824547474369</v>
      </c>
      <c r="F135" s="206">
        <v>3761.4962459507133</v>
      </c>
      <c r="G135" s="206">
        <v>4037.1719379228866</v>
      </c>
      <c r="H135" s="206">
        <v>4289.0522369199598</v>
      </c>
      <c r="I135" s="206">
        <v>4578.7063089816102</v>
      </c>
      <c r="J135" s="206">
        <v>4923.1971857257686</v>
      </c>
      <c r="K135" s="206">
        <v>5144.3357818823033</v>
      </c>
      <c r="L135" s="206">
        <v>5157.2782508843993</v>
      </c>
      <c r="M135" s="206">
        <v>5489.2354345760059</v>
      </c>
      <c r="N135" s="206">
        <v>5705.435911749043</v>
      </c>
      <c r="O135" s="206">
        <v>6094.2683733865761</v>
      </c>
      <c r="P135" s="206">
        <v>6372.833821125455</v>
      </c>
      <c r="Q135" s="206">
        <v>6688.7396123255321</v>
      </c>
      <c r="R135" s="206">
        <v>6894.2670221793451</v>
      </c>
      <c r="S135" s="206">
        <v>7382.6675843179191</v>
      </c>
      <c r="T135" s="206">
        <v>7773.798535990245</v>
      </c>
      <c r="U135" s="206">
        <v>8357.7435793421864</v>
      </c>
      <c r="V135" s="206">
        <v>8924.1011640288743</v>
      </c>
      <c r="W135" s="206">
        <v>8238.368020374568</v>
      </c>
      <c r="X135" s="206">
        <v>8857.7899511551386</v>
      </c>
      <c r="Y135" s="206">
        <v>10131.346369794041</v>
      </c>
      <c r="Z135" s="206">
        <v>10985.829262750516</v>
      </c>
      <c r="AA135" s="206">
        <v>11794.137548849178</v>
      </c>
      <c r="AB135" s="228">
        <f t="shared" si="15"/>
        <v>5599.4584330322641</v>
      </c>
      <c r="AC135" s="228">
        <f t="shared" si="16"/>
        <v>10001.494230584687</v>
      </c>
      <c r="AD135" s="229">
        <f t="shared" si="17"/>
        <v>7800.4763318084752</v>
      </c>
    </row>
    <row r="136" spans="2:30" x14ac:dyDescent="0.25">
      <c r="B136" s="127" t="s">
        <v>189</v>
      </c>
      <c r="C136" s="206">
        <v>10718.910540425471</v>
      </c>
      <c r="D136" s="206">
        <v>11176.471596406273</v>
      </c>
      <c r="E136" s="206">
        <v>11841.268408772108</v>
      </c>
      <c r="F136" s="206">
        <v>12330.472710172886</v>
      </c>
      <c r="G136" s="206">
        <v>13414.857393442866</v>
      </c>
      <c r="H136" s="206">
        <v>13935.557314821379</v>
      </c>
      <c r="I136" s="206">
        <v>15208.126622577034</v>
      </c>
      <c r="J136" s="206">
        <v>16833.852256438178</v>
      </c>
      <c r="K136" s="206">
        <v>18372.376454830013</v>
      </c>
      <c r="L136" s="206">
        <v>19290.120471782833</v>
      </c>
      <c r="M136" s="206">
        <v>20993.249560257711</v>
      </c>
      <c r="N136" s="206">
        <v>22808.50552688992</v>
      </c>
      <c r="O136" s="206">
        <v>23728.145682143484</v>
      </c>
      <c r="P136" s="206">
        <v>24433.891434487694</v>
      </c>
      <c r="Q136" s="206">
        <v>25459.739227376136</v>
      </c>
      <c r="R136" s="206">
        <v>26995.34087137449</v>
      </c>
      <c r="S136" s="206">
        <v>28359.692734626555</v>
      </c>
      <c r="T136" s="206">
        <v>30170.281897408739</v>
      </c>
      <c r="U136" s="206">
        <v>32345.106607622482</v>
      </c>
      <c r="V136" s="206">
        <v>35882.365506555274</v>
      </c>
      <c r="W136" s="206">
        <v>37089.300425681184</v>
      </c>
      <c r="X136" s="206">
        <v>41059.584782968202</v>
      </c>
      <c r="Y136" s="206">
        <v>46077.3855556036</v>
      </c>
      <c r="Z136" s="206">
        <v>46757.540184125384</v>
      </c>
      <c r="AA136" s="206">
        <v>50378.064184925483</v>
      </c>
      <c r="AB136" s="228">
        <f t="shared" si="15"/>
        <v>20714.916640920572</v>
      </c>
      <c r="AC136" s="228">
        <f t="shared" si="16"/>
        <v>44272.375026660775</v>
      </c>
      <c r="AD136" s="229">
        <f t="shared" si="17"/>
        <v>32493.645833790673</v>
      </c>
    </row>
    <row r="137" spans="2:30" x14ac:dyDescent="0.25">
      <c r="B137" s="127" t="s">
        <v>159</v>
      </c>
      <c r="C137" s="206">
        <v>18879.058208944658</v>
      </c>
      <c r="D137" s="206">
        <v>19530.678531391739</v>
      </c>
      <c r="E137" s="206">
        <v>20356.647299736018</v>
      </c>
      <c r="F137" s="206">
        <v>20852.240428969635</v>
      </c>
      <c r="G137" s="206">
        <v>21478.429734514684</v>
      </c>
      <c r="H137" s="206">
        <v>22725.277494608355</v>
      </c>
      <c r="I137" s="206">
        <v>24682.564623693321</v>
      </c>
      <c r="J137" s="206">
        <v>25738.936909353128</v>
      </c>
      <c r="K137" s="206">
        <v>26665.837295293903</v>
      </c>
      <c r="L137" s="206">
        <v>26458.10969579254</v>
      </c>
      <c r="M137" s="206">
        <v>27295.103556180184</v>
      </c>
      <c r="N137" s="206">
        <v>26803.233690464549</v>
      </c>
      <c r="O137" s="206">
        <v>26476.218277726937</v>
      </c>
      <c r="P137" s="206">
        <v>27966.087425470465</v>
      </c>
      <c r="Q137" s="206">
        <v>28764.52549550424</v>
      </c>
      <c r="R137" s="206">
        <v>29615.956085410831</v>
      </c>
      <c r="S137" s="206">
        <v>31589.269560955247</v>
      </c>
      <c r="T137" s="206">
        <v>32970.839538656241</v>
      </c>
      <c r="U137" s="206">
        <v>34896.799338297351</v>
      </c>
      <c r="V137" s="206">
        <v>37865.56035642948</v>
      </c>
      <c r="W137" s="206">
        <v>35966.712796561013</v>
      </c>
      <c r="X137" s="206">
        <v>38657.667722342499</v>
      </c>
      <c r="Y137" s="206">
        <v>44557.281053571969</v>
      </c>
      <c r="Z137" s="206">
        <v>47426.488086156751</v>
      </c>
      <c r="AA137" s="206">
        <v>50616.593089370668</v>
      </c>
      <c r="AB137" s="228">
        <f t="shared" si="15"/>
        <v>26580.568677369673</v>
      </c>
      <c r="AC137" s="228">
        <f t="shared" si="16"/>
        <v>43444.94854960058</v>
      </c>
      <c r="AD137" s="229">
        <f t="shared" si="17"/>
        <v>35012.75861348513</v>
      </c>
    </row>
    <row r="138" spans="2:30" x14ac:dyDescent="0.25">
      <c r="B138" s="127" t="s">
        <v>217</v>
      </c>
      <c r="C138" s="206">
        <v>88848.627026534552</v>
      </c>
      <c r="D138" s="206">
        <v>89804.86027620094</v>
      </c>
      <c r="E138" s="206">
        <v>93176.452701975257</v>
      </c>
      <c r="F138" s="206">
        <v>94120.288070412207</v>
      </c>
      <c r="G138" s="206">
        <v>110957.73535988823</v>
      </c>
      <c r="H138" s="206">
        <v>115250.30589083093</v>
      </c>
      <c r="I138" s="206">
        <v>127180.6037730165</v>
      </c>
      <c r="J138" s="206">
        <v>124055.57865538922</v>
      </c>
      <c r="K138" s="206">
        <v>126014.91887662544</v>
      </c>
      <c r="L138" s="206">
        <v>125897.51969408996</v>
      </c>
      <c r="M138" s="206">
        <v>151646.21741536385</v>
      </c>
      <c r="N138" s="206">
        <v>174619.91135910078</v>
      </c>
      <c r="O138" s="206">
        <v>180939.42577490112</v>
      </c>
      <c r="P138" s="206">
        <v>169203.26105804968</v>
      </c>
      <c r="Q138" s="206">
        <v>148389.10896402129</v>
      </c>
      <c r="R138" s="206">
        <v>102545.9396346334</v>
      </c>
      <c r="S138" s="206">
        <v>89934.692005071993</v>
      </c>
      <c r="T138" s="206">
        <v>99358.340330769614</v>
      </c>
      <c r="U138" s="206">
        <v>110032.71323632343</v>
      </c>
      <c r="V138" s="206">
        <v>107502.46979398755</v>
      </c>
      <c r="W138" s="206">
        <v>82149.357375171312</v>
      </c>
      <c r="X138" s="206">
        <v>116832.57029409787</v>
      </c>
      <c r="Y138" s="206">
        <v>122920.49875940364</v>
      </c>
      <c r="Z138" s="206">
        <v>128918.54929338228</v>
      </c>
      <c r="AA138" s="206">
        <v>126110.10880158846</v>
      </c>
      <c r="AB138" s="228">
        <f t="shared" si="15"/>
        <v>121473.94849485932</v>
      </c>
      <c r="AC138" s="228">
        <f t="shared" si="16"/>
        <v>115386.2169047287</v>
      </c>
      <c r="AD138" s="229">
        <f t="shared" si="17"/>
        <v>118430.082699794</v>
      </c>
    </row>
    <row r="139" spans="2:30" x14ac:dyDescent="0.25">
      <c r="B139" s="127" t="s">
        <v>164</v>
      </c>
      <c r="C139" s="206">
        <v>5848.8409862764393</v>
      </c>
      <c r="D139" s="206">
        <v>6520.6010530567019</v>
      </c>
      <c r="E139" s="206">
        <v>7162.3173144054472</v>
      </c>
      <c r="F139" s="206">
        <v>7560.3722978007145</v>
      </c>
      <c r="G139" s="206">
        <v>8990.5372764387303</v>
      </c>
      <c r="H139" s="206">
        <v>9602.1401343619364</v>
      </c>
      <c r="I139" s="206">
        <v>11556.569248186905</v>
      </c>
      <c r="J139" s="206">
        <v>13703.189546210659</v>
      </c>
      <c r="K139" s="206">
        <v>16782.116640703774</v>
      </c>
      <c r="L139" s="206">
        <v>16632.131772588615</v>
      </c>
      <c r="M139" s="206">
        <v>17356.658856488859</v>
      </c>
      <c r="N139" s="206">
        <v>18803.916245247587</v>
      </c>
      <c r="O139" s="206">
        <v>19807.457963083809</v>
      </c>
      <c r="P139" s="206">
        <v>19678.128303885438</v>
      </c>
      <c r="Q139" s="206">
        <v>20633.009314697505</v>
      </c>
      <c r="R139" s="206">
        <v>21630.31437287305</v>
      </c>
      <c r="S139" s="206">
        <v>23904.66828938029</v>
      </c>
      <c r="T139" s="206">
        <v>26943.023635316622</v>
      </c>
      <c r="U139" s="206">
        <v>29586.01464595104</v>
      </c>
      <c r="V139" s="206">
        <v>33638.162003654659</v>
      </c>
      <c r="W139" s="206">
        <v>34386.120723018059</v>
      </c>
      <c r="X139" s="206">
        <v>37732.540503533477</v>
      </c>
      <c r="Y139" s="206">
        <v>42217.920449770056</v>
      </c>
      <c r="Z139" s="206">
        <v>45776.837638718476</v>
      </c>
      <c r="AA139" s="206">
        <v>48712.39149002466</v>
      </c>
      <c r="AB139" s="228">
        <f t="shared" si="15"/>
        <v>16817.008495030437</v>
      </c>
      <c r="AC139" s="228">
        <f t="shared" si="16"/>
        <v>41765.162161012951</v>
      </c>
      <c r="AD139" s="229">
        <f t="shared" si="17"/>
        <v>29291.085328021694</v>
      </c>
    </row>
    <row r="140" spans="2:30" x14ac:dyDescent="0.25">
      <c r="B140" s="127" t="s">
        <v>206</v>
      </c>
      <c r="C140" s="206">
        <v>6825.3916015625</v>
      </c>
      <c r="D140" s="206">
        <v>7361.36376953125</v>
      </c>
      <c r="E140" s="206">
        <v>8037.474609375</v>
      </c>
      <c r="F140" s="206">
        <v>9254.537109375</v>
      </c>
      <c r="G140" s="206">
        <v>10226.7666015625</v>
      </c>
      <c r="H140" s="206">
        <v>11822.3466796875</v>
      </c>
      <c r="I140" s="206">
        <v>14912.234375</v>
      </c>
      <c r="J140" s="206">
        <v>16648.2421875</v>
      </c>
      <c r="K140" s="206">
        <v>20163.609375</v>
      </c>
      <c r="L140" s="206">
        <v>19389.94140625</v>
      </c>
      <c r="M140" s="206">
        <v>20490.126953125</v>
      </c>
      <c r="N140" s="206">
        <v>22789.54296875</v>
      </c>
      <c r="O140" s="206">
        <v>24273.517578125</v>
      </c>
      <c r="P140" s="206">
        <v>26019.7265625</v>
      </c>
      <c r="Q140" s="206">
        <v>25688.2265625</v>
      </c>
      <c r="R140" s="206">
        <v>23994.013671875</v>
      </c>
      <c r="S140" s="206">
        <v>24012.40234375</v>
      </c>
      <c r="T140" s="206">
        <v>25777.904296875</v>
      </c>
      <c r="U140" s="206">
        <v>28628.5625</v>
      </c>
      <c r="V140" s="206">
        <v>30963.853515625</v>
      </c>
      <c r="W140" s="206">
        <v>31490.8046875</v>
      </c>
      <c r="X140" s="206">
        <v>38638.4296875</v>
      </c>
      <c r="Y140" s="206">
        <v>40938.98828125</v>
      </c>
      <c r="Z140" s="206">
        <v>44268.73046875</v>
      </c>
      <c r="AA140" s="206">
        <v>47404.96484375</v>
      </c>
      <c r="AB140" s="228">
        <f t="shared" si="15"/>
        <v>18863.989233398439</v>
      </c>
      <c r="AC140" s="228">
        <f t="shared" si="16"/>
        <v>40548.383593749997</v>
      </c>
      <c r="AD140" s="229">
        <f t="shared" si="17"/>
        <v>29706.186413574218</v>
      </c>
    </row>
    <row r="141" spans="2:30" x14ac:dyDescent="0.25">
      <c r="B141" s="127" t="s">
        <v>62</v>
      </c>
      <c r="C141" s="206">
        <v>609.26585554555277</v>
      </c>
      <c r="D141" s="206">
        <v>669.87543635014549</v>
      </c>
      <c r="E141" s="206">
        <v>759.66261291149192</v>
      </c>
      <c r="F141" s="206">
        <v>774.50823733233494</v>
      </c>
      <c r="G141" s="206">
        <v>832.2797193040534</v>
      </c>
      <c r="H141" s="206">
        <v>914.22736640810376</v>
      </c>
      <c r="I141" s="206">
        <v>1002.2894938842785</v>
      </c>
      <c r="J141" s="206">
        <v>1078.9388524636784</v>
      </c>
      <c r="K141" s="206">
        <v>1190.757579833205</v>
      </c>
      <c r="L141" s="206">
        <v>1240.5497263138539</v>
      </c>
      <c r="M141" s="206">
        <v>1314.135594943242</v>
      </c>
      <c r="N141" s="206">
        <v>1412.9075215531846</v>
      </c>
      <c r="O141" s="206">
        <v>1454.5250789138802</v>
      </c>
      <c r="P141" s="206">
        <v>1512.2417125384841</v>
      </c>
      <c r="Q141" s="206">
        <v>1677.568696841822</v>
      </c>
      <c r="R141" s="206">
        <v>1780.7417163686316</v>
      </c>
      <c r="S141" s="206">
        <v>1866.3896853028559</v>
      </c>
      <c r="T141" s="206">
        <v>1967.9428660249889</v>
      </c>
      <c r="U141" s="206">
        <v>2125.495227128391</v>
      </c>
      <c r="V141" s="206">
        <v>2336.0396730273192</v>
      </c>
      <c r="W141" s="206">
        <v>2284.898897953281</v>
      </c>
      <c r="X141" s="206">
        <v>2733.4356676244715</v>
      </c>
      <c r="Y141" s="206">
        <v>3098.6770063499434</v>
      </c>
      <c r="Z141" s="206">
        <v>3399.451746031431</v>
      </c>
      <c r="AA141" s="206">
        <v>3710.8604043459572</v>
      </c>
      <c r="AB141" s="228">
        <f t="shared" si="15"/>
        <v>1326.0171326494751</v>
      </c>
      <c r="AC141" s="228">
        <f t="shared" si="16"/>
        <v>3045.4647444610164</v>
      </c>
      <c r="AD141" s="229">
        <f t="shared" si="17"/>
        <v>2185.7409385552455</v>
      </c>
    </row>
    <row r="142" spans="2:30" x14ac:dyDescent="0.25">
      <c r="B142" s="127" t="s">
        <v>200</v>
      </c>
      <c r="C142" s="206">
        <v>48643.591496992238</v>
      </c>
      <c r="D142" s="206">
        <v>47380.787842847683</v>
      </c>
      <c r="E142" s="206">
        <v>45466.011073472117</v>
      </c>
      <c r="F142" s="206">
        <v>48078.103073700404</v>
      </c>
      <c r="G142" s="206">
        <v>51225.30926511596</v>
      </c>
      <c r="H142" s="206">
        <v>53548.179186702662</v>
      </c>
      <c r="I142" s="206">
        <v>54638.741234211513</v>
      </c>
      <c r="J142" s="206">
        <v>55029.853429117458</v>
      </c>
      <c r="K142" s="206">
        <v>57236.033459126615</v>
      </c>
      <c r="L142" s="206">
        <v>54787.337505151911</v>
      </c>
      <c r="M142" s="206">
        <v>58828.707522483819</v>
      </c>
      <c r="N142" s="206">
        <v>64125.217722583795</v>
      </c>
      <c r="O142" s="206">
        <v>65033.616181807709</v>
      </c>
      <c r="P142" s="206">
        <v>62202.885920257198</v>
      </c>
      <c r="Q142" s="206">
        <v>62578.070841515597</v>
      </c>
      <c r="R142" s="206">
        <v>53930.827387262187</v>
      </c>
      <c r="S142" s="206">
        <v>49937.066810380798</v>
      </c>
      <c r="T142" s="206">
        <v>53120.457245626923</v>
      </c>
      <c r="U142" s="206">
        <v>59377.802536876785</v>
      </c>
      <c r="V142" s="206">
        <v>59560.25379045459</v>
      </c>
      <c r="W142" s="206">
        <v>47518.48774851529</v>
      </c>
      <c r="X142" s="206">
        <v>62690.496664592858</v>
      </c>
      <c r="Y142" s="206">
        <v>71968.074955888034</v>
      </c>
      <c r="Z142" s="206">
        <v>71564.80002856499</v>
      </c>
      <c r="AA142" s="206">
        <v>71243.431179140636</v>
      </c>
      <c r="AB142" s="228">
        <f t="shared" si="15"/>
        <v>55236.442676284394</v>
      </c>
      <c r="AC142" s="228">
        <f t="shared" si="16"/>
        <v>64997.058115340362</v>
      </c>
      <c r="AD142" s="229">
        <f t="shared" si="17"/>
        <v>60116.750395812378</v>
      </c>
    </row>
    <row r="143" spans="2:30" x14ac:dyDescent="0.25">
      <c r="B143" s="127" t="s">
        <v>87</v>
      </c>
      <c r="C143" s="206">
        <v>1963.2750987873858</v>
      </c>
      <c r="D143" s="206">
        <v>2043.8528954093345</v>
      </c>
      <c r="E143" s="206">
        <v>2026.7778244696901</v>
      </c>
      <c r="F143" s="206">
        <v>2130.5079747448649</v>
      </c>
      <c r="G143" s="206">
        <v>2236.2940094983705</v>
      </c>
      <c r="H143" s="206">
        <v>2350.2003704245508</v>
      </c>
      <c r="I143" s="206">
        <v>2422.0976179885802</v>
      </c>
      <c r="J143" s="206">
        <v>2499.3158288219156</v>
      </c>
      <c r="K143" s="206">
        <v>2580.7194918021723</v>
      </c>
      <c r="L143" s="206">
        <v>2605.7228025070108</v>
      </c>
      <c r="M143" s="206">
        <v>2662.5048662647937</v>
      </c>
      <c r="N143" s="206">
        <v>2684.9498972231845</v>
      </c>
      <c r="O143" s="206">
        <v>2764.2613070848224</v>
      </c>
      <c r="P143" s="206">
        <v>2768.7681871198447</v>
      </c>
      <c r="Q143" s="206">
        <v>2853.8045625063514</v>
      </c>
      <c r="R143" s="206">
        <v>2994.2803271487464</v>
      </c>
      <c r="S143" s="206">
        <v>3101.1234849410794</v>
      </c>
      <c r="T143" s="206">
        <v>3234.3615819408828</v>
      </c>
      <c r="U143" s="206">
        <v>3380.2159652944542</v>
      </c>
      <c r="V143" s="206">
        <v>3647.9513735724158</v>
      </c>
      <c r="W143" s="206">
        <v>3752.9194749081698</v>
      </c>
      <c r="X143" s="206">
        <v>4173.6774139961944</v>
      </c>
      <c r="Y143" s="206">
        <v>4530.2205949605504</v>
      </c>
      <c r="Z143" s="206">
        <v>4777.6145186157819</v>
      </c>
      <c r="AA143" s="206">
        <v>5110.3996980034162</v>
      </c>
      <c r="AB143" s="228">
        <f t="shared" si="15"/>
        <v>2647.5492733775227</v>
      </c>
      <c r="AC143" s="228">
        <f t="shared" si="16"/>
        <v>4468.966340096822</v>
      </c>
      <c r="AD143" s="229">
        <f t="shared" si="17"/>
        <v>3558.2578067371724</v>
      </c>
    </row>
    <row r="144" spans="2:30" x14ac:dyDescent="0.25">
      <c r="B144" s="127" t="s">
        <v>158</v>
      </c>
      <c r="C144" s="206">
        <v>6414.3409593383576</v>
      </c>
      <c r="D144" s="206">
        <v>6803.4918500410822</v>
      </c>
      <c r="E144" s="206">
        <v>7562.7272501619982</v>
      </c>
      <c r="F144" s="206">
        <v>8023.9565828202021</v>
      </c>
      <c r="G144" s="206">
        <v>8716.2924102242141</v>
      </c>
      <c r="H144" s="206">
        <v>9397.6185279187139</v>
      </c>
      <c r="I144" s="206">
        <v>10465.563083612782</v>
      </c>
      <c r="J144" s="206">
        <v>11685.822048197084</v>
      </c>
      <c r="K144" s="206">
        <v>13122.503071316467</v>
      </c>
      <c r="L144" s="206">
        <v>13031.214523983654</v>
      </c>
      <c r="M144" s="206">
        <v>13321.506692803281</v>
      </c>
      <c r="N144" s="206">
        <v>14298.323780257675</v>
      </c>
      <c r="O144" s="206">
        <v>14506.179274338723</v>
      </c>
      <c r="P144" s="206">
        <v>15246.989120615688</v>
      </c>
      <c r="Q144" s="206">
        <v>15296.176277025257</v>
      </c>
      <c r="R144" s="206">
        <v>15550.4859018426</v>
      </c>
      <c r="S144" s="206">
        <v>16455.047618216653</v>
      </c>
      <c r="T144" s="206">
        <v>17285.217095897133</v>
      </c>
      <c r="U144" s="206">
        <v>18468.666104894994</v>
      </c>
      <c r="V144" s="206">
        <v>20586.993939929413</v>
      </c>
      <c r="W144" s="206">
        <v>21013.039940192728</v>
      </c>
      <c r="X144" s="206">
        <v>23406.342995906401</v>
      </c>
      <c r="Y144" s="206">
        <v>26242.34685052963</v>
      </c>
      <c r="Z144" s="206">
        <v>28748.383290448204</v>
      </c>
      <c r="AA144" s="206">
        <v>31867.381856043168</v>
      </c>
      <c r="AB144" s="228">
        <f t="shared" si="15"/>
        <v>12811.955805671798</v>
      </c>
      <c r="AC144" s="228">
        <f t="shared" si="16"/>
        <v>26255.498986624028</v>
      </c>
      <c r="AD144" s="229">
        <f t="shared" si="17"/>
        <v>19533.727396147915</v>
      </c>
    </row>
    <row r="145" spans="2:30" x14ac:dyDescent="0.25">
      <c r="B145" s="127" t="s">
        <v>77</v>
      </c>
      <c r="C145" s="206">
        <v>1242.0743182780086</v>
      </c>
      <c r="D145" s="206">
        <v>1121.2425993913225</v>
      </c>
      <c r="E145" s="206">
        <v>1359.9172541360128</v>
      </c>
      <c r="F145" s="206">
        <v>1457.8016781879223</v>
      </c>
      <c r="G145" s="206">
        <v>1541.0057137432566</v>
      </c>
      <c r="H145" s="206">
        <v>1614.5036211508964</v>
      </c>
      <c r="I145" s="206">
        <v>1697.6968042127812</v>
      </c>
      <c r="J145" s="206">
        <v>1769.7797212546709</v>
      </c>
      <c r="K145" s="206">
        <v>1824.2449836755559</v>
      </c>
      <c r="L145" s="206">
        <v>1814.0708691735031</v>
      </c>
      <c r="M145" s="206">
        <v>1900.3851520670291</v>
      </c>
      <c r="N145" s="206">
        <v>2042.7000910139859</v>
      </c>
      <c r="O145" s="206">
        <v>2317.1913997528036</v>
      </c>
      <c r="P145" s="206">
        <v>2700.7380780525878</v>
      </c>
      <c r="Q145" s="206">
        <v>2762.0455374594812</v>
      </c>
      <c r="R145" s="206">
        <v>2560.0498580759267</v>
      </c>
      <c r="S145" s="206">
        <v>2634.9252433025022</v>
      </c>
      <c r="T145" s="206">
        <v>2501.4531554481973</v>
      </c>
      <c r="U145" s="206">
        <v>2640.4756678764579</v>
      </c>
      <c r="V145" s="206">
        <v>2705.1385473526475</v>
      </c>
      <c r="W145" s="206">
        <v>2721.3418451749294</v>
      </c>
      <c r="X145" s="206">
        <v>2851.9520807034755</v>
      </c>
      <c r="Y145" s="206">
        <v>3146.7929438968704</v>
      </c>
      <c r="Z145" s="206">
        <v>3371.3475417879758</v>
      </c>
      <c r="AA145" s="206">
        <v>3515.5627125888832</v>
      </c>
      <c r="AB145" s="228">
        <f t="shared" si="15"/>
        <v>2010.3720146802777</v>
      </c>
      <c r="AC145" s="228">
        <f t="shared" si="16"/>
        <v>3121.3994248304271</v>
      </c>
      <c r="AD145" s="229">
        <f t="shared" si="17"/>
        <v>2565.8857197553525</v>
      </c>
    </row>
    <row r="146" spans="2:30" x14ac:dyDescent="0.25">
      <c r="B146" s="127" t="s">
        <v>198</v>
      </c>
      <c r="C146" s="206">
        <v>43781.269149680949</v>
      </c>
      <c r="D146" s="206">
        <v>43109.064194015664</v>
      </c>
      <c r="E146" s="206">
        <v>45083.252990457266</v>
      </c>
      <c r="F146" s="206">
        <v>48778.298330124388</v>
      </c>
      <c r="G146" s="206">
        <v>54383.806233221861</v>
      </c>
      <c r="H146" s="206">
        <v>58821.693465090095</v>
      </c>
      <c r="I146" s="206">
        <v>64060.56860424245</v>
      </c>
      <c r="J146" s="206">
        <v>68804.9832153264</v>
      </c>
      <c r="K146" s="206">
        <v>67735.348085201869</v>
      </c>
      <c r="L146" s="206">
        <v>66212.962556151993</v>
      </c>
      <c r="M146" s="206">
        <v>75400.555798417743</v>
      </c>
      <c r="N146" s="206">
        <v>80052.39149826506</v>
      </c>
      <c r="O146" s="206">
        <v>82107.727089209162</v>
      </c>
      <c r="P146" s="206">
        <v>83088.31854116582</v>
      </c>
      <c r="Q146" s="206">
        <v>84555.244610082649</v>
      </c>
      <c r="R146" s="206">
        <v>87156.187383315017</v>
      </c>
      <c r="S146" s="206">
        <v>89901.815916503576</v>
      </c>
      <c r="T146" s="206">
        <v>95744.182160095719</v>
      </c>
      <c r="U146" s="206">
        <v>103963.36329269045</v>
      </c>
      <c r="V146" s="206">
        <v>105335.29197411086</v>
      </c>
      <c r="W146" s="206">
        <v>101518.3179844398</v>
      </c>
      <c r="X146" s="206">
        <v>132617.3540208764</v>
      </c>
      <c r="Y146" s="206">
        <v>143094.94989695883</v>
      </c>
      <c r="Z146" s="206">
        <v>143786.13629301317</v>
      </c>
      <c r="AA146" s="206">
        <v>150689.30162582558</v>
      </c>
      <c r="AB146" s="228">
        <f t="shared" si="15"/>
        <v>72403.816254368445</v>
      </c>
      <c r="AC146" s="228">
        <f t="shared" si="16"/>
        <v>134341.21196422275</v>
      </c>
      <c r="AD146" s="229">
        <f t="shared" si="17"/>
        <v>103372.51410929559</v>
      </c>
    </row>
    <row r="147" spans="2:30" x14ac:dyDescent="0.25">
      <c r="B147" s="127" t="s">
        <v>186</v>
      </c>
      <c r="C147" s="206">
        <v>11367.569588481598</v>
      </c>
      <c r="D147" s="206">
        <v>12368.658214625051</v>
      </c>
      <c r="E147" s="206">
        <v>13291.786471255637</v>
      </c>
      <c r="F147" s="206">
        <v>14090.072787000223</v>
      </c>
      <c r="G147" s="206">
        <v>15167.925534327109</v>
      </c>
      <c r="H147" s="206">
        <v>16570.2574196157</v>
      </c>
      <c r="I147" s="206">
        <v>18909.776167003198</v>
      </c>
      <c r="J147" s="206">
        <v>21233.037349977898</v>
      </c>
      <c r="K147" s="206">
        <v>23714.135357099065</v>
      </c>
      <c r="L147" s="206">
        <v>23065.375476520258</v>
      </c>
      <c r="M147" s="206">
        <v>25384.491136635406</v>
      </c>
      <c r="N147" s="206">
        <v>26201.650282088598</v>
      </c>
      <c r="O147" s="206">
        <v>27022.774732138194</v>
      </c>
      <c r="P147" s="206">
        <v>28075.432623671855</v>
      </c>
      <c r="Q147" s="206">
        <v>29108.072180194013</v>
      </c>
      <c r="R147" s="206">
        <v>30156.027099272185</v>
      </c>
      <c r="S147" s="206">
        <v>29867.980339008056</v>
      </c>
      <c r="T147" s="206">
        <v>30245.782586975631</v>
      </c>
      <c r="U147" s="206">
        <v>31509.818729163479</v>
      </c>
      <c r="V147" s="206">
        <v>33985.675841966098</v>
      </c>
      <c r="W147" s="206">
        <v>35327.943916558848</v>
      </c>
      <c r="X147" s="206">
        <v>38346.093576817671</v>
      </c>
      <c r="Y147" s="206">
        <v>41096.018502098013</v>
      </c>
      <c r="Z147" s="206">
        <v>43949.857212534858</v>
      </c>
      <c r="AA147" s="206">
        <v>47180.848766288371</v>
      </c>
      <c r="AB147" s="228">
        <f t="shared" si="15"/>
        <v>23066.814995850964</v>
      </c>
      <c r="AC147" s="228">
        <f t="shared" si="16"/>
        <v>41180.15239485955</v>
      </c>
      <c r="AD147" s="229">
        <f t="shared" si="17"/>
        <v>32123.483695355259</v>
      </c>
    </row>
    <row r="148" spans="2:30" x14ac:dyDescent="0.25">
      <c r="B148" s="127" t="s">
        <v>180</v>
      </c>
      <c r="C148" s="206">
        <v>17887.779741786857</v>
      </c>
      <c r="D148" s="206">
        <v>18765.448107596832</v>
      </c>
      <c r="E148" s="206">
        <v>20004.299095971473</v>
      </c>
      <c r="F148" s="206">
        <v>20918.243260860545</v>
      </c>
      <c r="G148" s="206">
        <v>22590.792129954429</v>
      </c>
      <c r="H148" s="206">
        <v>23682.371084915292</v>
      </c>
      <c r="I148" s="206">
        <v>25576.519316704642</v>
      </c>
      <c r="J148" s="206">
        <v>27469.041298856744</v>
      </c>
      <c r="K148" s="206">
        <v>29460.941424351513</v>
      </c>
      <c r="L148" s="206">
        <v>27214.465314754609</v>
      </c>
      <c r="M148" s="206">
        <v>27582.497741718555</v>
      </c>
      <c r="N148" s="206">
        <v>28715.633995496282</v>
      </c>
      <c r="O148" s="206">
        <v>28786.710551768625</v>
      </c>
      <c r="P148" s="206">
        <v>29634.06576114706</v>
      </c>
      <c r="Q148" s="206">
        <v>30571.975301983166</v>
      </c>
      <c r="R148" s="206">
        <v>31344.628974305822</v>
      </c>
      <c r="S148" s="206">
        <v>33575.17754357573</v>
      </c>
      <c r="T148" s="206">
        <v>36180.038454762383</v>
      </c>
      <c r="U148" s="206">
        <v>38620.204543630483</v>
      </c>
      <c r="V148" s="206">
        <v>42373.250636927907</v>
      </c>
      <c r="W148" s="206">
        <v>41767.257989995669</v>
      </c>
      <c r="X148" s="206">
        <v>45914.057239240552</v>
      </c>
      <c r="Y148" s="206">
        <v>51079.178069193244</v>
      </c>
      <c r="Z148" s="206">
        <v>53952.204730002421</v>
      </c>
      <c r="AA148" s="206">
        <v>56530.629682506442</v>
      </c>
      <c r="AB148" s="228">
        <f t="shared" si="15"/>
        <v>28047.70421405345</v>
      </c>
      <c r="AC148" s="228">
        <f t="shared" si="16"/>
        <v>49848.665542187664</v>
      </c>
      <c r="AD148" s="229">
        <f t="shared" si="17"/>
        <v>38948.184878120555</v>
      </c>
    </row>
    <row r="149" spans="2:30" x14ac:dyDescent="0.25">
      <c r="B149" s="127" t="s">
        <v>91</v>
      </c>
      <c r="C149" s="206">
        <v>1502.9008911867438</v>
      </c>
      <c r="D149" s="206">
        <v>1387.2079800364925</v>
      </c>
      <c r="E149" s="206">
        <v>1343.7508955777062</v>
      </c>
      <c r="F149" s="206">
        <v>1433.1077142560268</v>
      </c>
      <c r="G149" s="206">
        <v>1556.4784087774938</v>
      </c>
      <c r="H149" s="206">
        <v>1693.1818424209855</v>
      </c>
      <c r="I149" s="206">
        <v>1786.1464412990824</v>
      </c>
      <c r="J149" s="206">
        <v>1868.7610713857296</v>
      </c>
      <c r="K149" s="206">
        <v>1989.0211604334834</v>
      </c>
      <c r="L149" s="206">
        <v>2021.4591460851195</v>
      </c>
      <c r="M149" s="206">
        <v>2182.2160081086299</v>
      </c>
      <c r="N149" s="206">
        <v>2306.2750666489246</v>
      </c>
      <c r="O149" s="206">
        <v>2320.449090277662</v>
      </c>
      <c r="P149" s="206">
        <v>2394.4700398195487</v>
      </c>
      <c r="Q149" s="206">
        <v>2377.3805308897654</v>
      </c>
      <c r="R149" s="206">
        <v>2353.7872824948681</v>
      </c>
      <c r="S149" s="206">
        <v>2421.1901203876159</v>
      </c>
      <c r="T149" s="206">
        <v>2454.0442235333026</v>
      </c>
      <c r="U149" s="206">
        <v>2493.9776916270944</v>
      </c>
      <c r="V149" s="206">
        <v>2511.9978872847287</v>
      </c>
      <c r="W149" s="206">
        <v>2405.3025616603713</v>
      </c>
      <c r="X149" s="206">
        <v>2518.4216236854081</v>
      </c>
      <c r="Y149" s="206">
        <v>2697.4404319711025</v>
      </c>
      <c r="Z149" s="206">
        <v>2800.8237182065163</v>
      </c>
      <c r="AA149" s="206">
        <v>2872.4787619385911</v>
      </c>
      <c r="AB149" s="228">
        <f t="shared" si="15"/>
        <v>2019.8901746265503</v>
      </c>
      <c r="AC149" s="228">
        <f t="shared" si="16"/>
        <v>2658.8934194923982</v>
      </c>
      <c r="AD149" s="229">
        <f t="shared" si="17"/>
        <v>2339.3917970594744</v>
      </c>
    </row>
    <row r="150" spans="2:30" x14ac:dyDescent="0.25">
      <c r="B150" s="127" t="s">
        <v>56</v>
      </c>
      <c r="C150" s="206">
        <v>467.06092211728651</v>
      </c>
      <c r="D150" s="206">
        <v>491.52732998196933</v>
      </c>
      <c r="E150" s="206">
        <v>517.4752061047127</v>
      </c>
      <c r="F150" s="206">
        <v>547.37415477772038</v>
      </c>
      <c r="G150" s="206">
        <v>580.28495553936966</v>
      </c>
      <c r="H150" s="206">
        <v>619.15829842046696</v>
      </c>
      <c r="I150" s="206">
        <v>659.13758050420165</v>
      </c>
      <c r="J150" s="206">
        <v>700.17405796545904</v>
      </c>
      <c r="K150" s="206">
        <v>739.20946933492576</v>
      </c>
      <c r="L150" s="206">
        <v>773.78086219303907</v>
      </c>
      <c r="M150" s="206">
        <v>815.1314359950577</v>
      </c>
      <c r="N150" s="206">
        <v>881.38311305093976</v>
      </c>
      <c r="O150" s="206">
        <v>1002.9322657147022</v>
      </c>
      <c r="P150" s="206">
        <v>944.40456728032382</v>
      </c>
      <c r="Q150" s="206">
        <v>1127.7192220033774</v>
      </c>
      <c r="R150" s="206">
        <v>1341.3899967872794</v>
      </c>
      <c r="S150" s="206">
        <v>1468.5043847460458</v>
      </c>
      <c r="T150" s="206">
        <v>1596.8140917802205</v>
      </c>
      <c r="U150" s="206">
        <v>1551.6146138983825</v>
      </c>
      <c r="V150" s="206">
        <v>1548.0979280818417</v>
      </c>
      <c r="W150" s="206">
        <v>1454.333480803411</v>
      </c>
      <c r="X150" s="206">
        <v>1392.4642598326491</v>
      </c>
      <c r="Y150" s="206">
        <v>1486.7576571082445</v>
      </c>
      <c r="Z150" s="206">
        <v>1556.5230883405188</v>
      </c>
      <c r="AA150" s="206">
        <v>1600.7636211426423</v>
      </c>
      <c r="AB150" s="228">
        <f t="shared" si="15"/>
        <v>918.65872281386623</v>
      </c>
      <c r="AC150" s="228">
        <f t="shared" si="16"/>
        <v>1498.1684214454931</v>
      </c>
      <c r="AD150" s="229">
        <f t="shared" si="17"/>
        <v>1208.4135721296798</v>
      </c>
    </row>
    <row r="151" spans="2:30" x14ac:dyDescent="0.25">
      <c r="B151" s="127" t="s">
        <v>177</v>
      </c>
      <c r="C151" s="206">
        <v>8095.2942886792935</v>
      </c>
      <c r="D151" s="206">
        <v>8428.3168170753088</v>
      </c>
      <c r="E151" s="206">
        <v>8792.3558857426488</v>
      </c>
      <c r="F151" s="206">
        <v>9138.8282385501661</v>
      </c>
      <c r="G151" s="206">
        <v>9713.6534846883442</v>
      </c>
      <c r="H151" s="206">
        <v>10440.627514713191</v>
      </c>
      <c r="I151" s="206">
        <v>11250.179555872024</v>
      </c>
      <c r="J151" s="206">
        <v>12046.605107250109</v>
      </c>
      <c r="K151" s="206">
        <v>12525.26302998111</v>
      </c>
      <c r="L151" s="206">
        <v>12261.411591130325</v>
      </c>
      <c r="M151" s="206">
        <v>12637.291222601758</v>
      </c>
      <c r="N151" s="206">
        <v>13143.193336109698</v>
      </c>
      <c r="O151" s="206">
        <v>12986.797667530722</v>
      </c>
      <c r="P151" s="206">
        <v>13369.43820396055</v>
      </c>
      <c r="Q151" s="206">
        <v>13358.941718660846</v>
      </c>
      <c r="R151" s="206">
        <v>13397.523481334631</v>
      </c>
      <c r="S151" s="206">
        <v>13519.323510237626</v>
      </c>
      <c r="T151" s="206">
        <v>13738.43858545956</v>
      </c>
      <c r="U151" s="206">
        <v>13347.363482603771</v>
      </c>
      <c r="V151" s="206">
        <v>13361.485128911239</v>
      </c>
      <c r="W151" s="206">
        <v>12671.086243685098</v>
      </c>
      <c r="X151" s="206">
        <v>13711.293573047353</v>
      </c>
      <c r="Y151" s="206">
        <v>14759.435071561871</v>
      </c>
      <c r="Z151" s="206">
        <v>15194.199175950243</v>
      </c>
      <c r="AA151" s="206">
        <v>15457.489144951825</v>
      </c>
      <c r="AB151" s="228">
        <f t="shared" si="15"/>
        <v>11777.616592554647</v>
      </c>
      <c r="AC151" s="228">
        <f t="shared" si="16"/>
        <v>14358.700641839276</v>
      </c>
      <c r="AD151" s="229">
        <f t="shared" si="17"/>
        <v>13068.158617196961</v>
      </c>
    </row>
    <row r="152" spans="2:30" x14ac:dyDescent="0.25">
      <c r="B152" s="127" t="s">
        <v>181</v>
      </c>
      <c r="C152" s="206">
        <v>18538.835532559173</v>
      </c>
      <c r="D152" s="206">
        <v>19724.425945722855</v>
      </c>
      <c r="E152" s="206">
        <v>21396.83774553693</v>
      </c>
      <c r="F152" s="206">
        <v>22095.870826346974</v>
      </c>
      <c r="G152" s="206">
        <v>23773.82865367812</v>
      </c>
      <c r="H152" s="206">
        <v>25186.867566809233</v>
      </c>
      <c r="I152" s="206">
        <v>26884.267328335838</v>
      </c>
      <c r="J152" s="206">
        <v>29064.918084686658</v>
      </c>
      <c r="K152" s="206">
        <v>29946.077489130246</v>
      </c>
      <c r="L152" s="206">
        <v>29508.381506061505</v>
      </c>
      <c r="M152" s="206">
        <v>31736.628437092539</v>
      </c>
      <c r="N152" s="206">
        <v>32546.753653123364</v>
      </c>
      <c r="O152" s="206">
        <v>33557.128719643435</v>
      </c>
      <c r="P152" s="206">
        <v>34244.31213931174</v>
      </c>
      <c r="Q152" s="206">
        <v>35324.497670477314</v>
      </c>
      <c r="R152" s="206">
        <v>37907.500310201576</v>
      </c>
      <c r="S152" s="206">
        <v>39575.454283003121</v>
      </c>
      <c r="T152" s="206">
        <v>40957.418058714524</v>
      </c>
      <c r="U152" s="206">
        <v>43044.29176333706</v>
      </c>
      <c r="V152" s="206">
        <v>43865.041636674527</v>
      </c>
      <c r="W152" s="206">
        <v>45142.763450540268</v>
      </c>
      <c r="X152" s="206">
        <v>48419.64325135095</v>
      </c>
      <c r="Y152" s="206">
        <v>51231.453066360053</v>
      </c>
      <c r="Z152" s="206">
        <v>52203.968566049392</v>
      </c>
      <c r="AA152" s="207">
        <v>54920.235976815762</v>
      </c>
      <c r="AB152" s="228">
        <f t="shared" si="15"/>
        <v>30943.966867522337</v>
      </c>
      <c r="AC152" s="228">
        <f t="shared" si="16"/>
        <v>50383.612862223279</v>
      </c>
      <c r="AD152" s="229">
        <f t="shared" si="17"/>
        <v>40663.789864872808</v>
      </c>
    </row>
    <row r="153" spans="2:30" x14ac:dyDescent="0.25">
      <c r="B153" s="127" t="s">
        <v>220</v>
      </c>
      <c r="C153" s="207">
        <v>1914.4987942200989</v>
      </c>
      <c r="D153" s="207">
        <v>1981.1681360420914</v>
      </c>
      <c r="E153" s="207">
        <v>2050.1591304827202</v>
      </c>
      <c r="F153" s="207">
        <v>2138.2844974700952</v>
      </c>
      <c r="G153" s="207">
        <v>2230.1979022693599</v>
      </c>
      <c r="H153" s="207">
        <v>2373.05847599039</v>
      </c>
      <c r="I153" s="207">
        <v>2525.0703198758906</v>
      </c>
      <c r="J153" s="207">
        <v>2700.152364607914</v>
      </c>
      <c r="K153" s="206">
        <v>2887.3741593287828</v>
      </c>
      <c r="L153" s="206">
        <v>2911.042972987796</v>
      </c>
      <c r="M153" s="206">
        <v>2948.0500149385025</v>
      </c>
      <c r="N153" s="206">
        <v>2718.0484785075187</v>
      </c>
      <c r="O153" s="206">
        <v>1417.3856643904501</v>
      </c>
      <c r="P153" s="206">
        <v>1916.853558861905</v>
      </c>
      <c r="Q153" s="206">
        <v>1372.7561849114584</v>
      </c>
      <c r="R153" s="206">
        <v>1154.8868630410666</v>
      </c>
      <c r="S153" s="207">
        <v>1189.2580829833714</v>
      </c>
      <c r="T153" s="207">
        <v>1241.5733541674288</v>
      </c>
      <c r="U153" s="207">
        <v>1307.3288402722696</v>
      </c>
      <c r="V153" s="207">
        <v>1370.5117843153541</v>
      </c>
      <c r="W153" s="207">
        <v>1353.089010579718</v>
      </c>
      <c r="X153" s="207">
        <v>1500.0612442325353</v>
      </c>
      <c r="Y153" s="207">
        <v>1656.0654585647783</v>
      </c>
      <c r="Z153" s="207">
        <v>1751.2806500376128</v>
      </c>
      <c r="AA153" s="207">
        <v>1842.402966740113</v>
      </c>
      <c r="AB153" s="228">
        <f t="shared" si="15"/>
        <v>2017.3829789832228</v>
      </c>
      <c r="AC153" s="228">
        <f t="shared" si="16"/>
        <v>1620.5798660309515</v>
      </c>
      <c r="AD153" s="229">
        <f t="shared" si="17"/>
        <v>1818.9814225070872</v>
      </c>
    </row>
    <row r="154" spans="2:30" x14ac:dyDescent="0.25">
      <c r="B154" s="127" t="s">
        <v>167</v>
      </c>
      <c r="C154" s="206">
        <v>21577.597313679951</v>
      </c>
      <c r="D154" s="206">
        <v>22954.820491125236</v>
      </c>
      <c r="E154" s="206">
        <v>24377.841707639382</v>
      </c>
      <c r="F154" s="206">
        <v>25060.51537657412</v>
      </c>
      <c r="G154" s="206">
        <v>26163.304624545191</v>
      </c>
      <c r="H154" s="206">
        <v>27629.707702496551</v>
      </c>
      <c r="I154" s="206">
        <v>30755.29878886458</v>
      </c>
      <c r="J154" s="206">
        <v>32537.343540273549</v>
      </c>
      <c r="K154" s="206">
        <v>33349.942580612951</v>
      </c>
      <c r="L154" s="206">
        <v>32201.477352781421</v>
      </c>
      <c r="M154" s="206">
        <v>31808.217987953871</v>
      </c>
      <c r="N154" s="206">
        <v>32015.575200040119</v>
      </c>
      <c r="O154" s="206">
        <v>31869.783982221932</v>
      </c>
      <c r="P154" s="206">
        <v>32613.689181147391</v>
      </c>
      <c r="Q154" s="206">
        <v>33760.955564636875</v>
      </c>
      <c r="R154" s="206">
        <v>35238.069137642371</v>
      </c>
      <c r="S154" s="206">
        <v>37612.71886813415</v>
      </c>
      <c r="T154" s="206">
        <v>39825.249811629154</v>
      </c>
      <c r="U154" s="206">
        <v>41015.156575518748</v>
      </c>
      <c r="V154" s="206">
        <v>44042.757577335979</v>
      </c>
      <c r="W154" s="206">
        <v>39327.847926959861</v>
      </c>
      <c r="X154" s="206">
        <v>44251.665822262141</v>
      </c>
      <c r="Y154" s="206">
        <v>50468.096692482883</v>
      </c>
      <c r="Z154" s="206">
        <v>53229.922021795021</v>
      </c>
      <c r="AA154" s="206">
        <v>56926.2399029671</v>
      </c>
      <c r="AB154" s="228">
        <f t="shared" si="15"/>
        <v>31820.501168242674</v>
      </c>
      <c r="AC154" s="228">
        <f t="shared" si="16"/>
        <v>48840.754473293404</v>
      </c>
      <c r="AD154" s="229">
        <f t="shared" si="17"/>
        <v>40330.627820768037</v>
      </c>
    </row>
    <row r="155" spans="2:30" x14ac:dyDescent="0.25">
      <c r="B155" s="127" t="s">
        <v>88</v>
      </c>
      <c r="C155" s="206">
        <v>4367.8035898268581</v>
      </c>
      <c r="D155" s="206">
        <v>4328.1914111182759</v>
      </c>
      <c r="E155" s="206">
        <v>4522.3276963926737</v>
      </c>
      <c r="F155" s="206">
        <v>4849.8602344965193</v>
      </c>
      <c r="G155" s="206">
        <v>5215.880244362249</v>
      </c>
      <c r="H155" s="206">
        <v>5678.7464777750019</v>
      </c>
      <c r="I155" s="206">
        <v>6260.6799015368852</v>
      </c>
      <c r="J155" s="206">
        <v>6820.393100221524</v>
      </c>
      <c r="K155" s="206">
        <v>7316.5862650964573</v>
      </c>
      <c r="L155" s="206">
        <v>7575.5798872358037</v>
      </c>
      <c r="M155" s="206">
        <v>8233.6266381135974</v>
      </c>
      <c r="N155" s="206">
        <v>9075.5454958392693</v>
      </c>
      <c r="O155" s="206">
        <v>10249.167063748733</v>
      </c>
      <c r="P155" s="206">
        <v>11252.631149214827</v>
      </c>
      <c r="Q155" s="206">
        <v>11720.597811420148</v>
      </c>
      <c r="R155" s="206">
        <v>12227.171484951274</v>
      </c>
      <c r="S155" s="206">
        <v>13078.560508907171</v>
      </c>
      <c r="T155" s="206">
        <v>13610.47231366177</v>
      </c>
      <c r="U155" s="206">
        <v>14178.022536188653</v>
      </c>
      <c r="V155" s="206">
        <v>14112.952504220966</v>
      </c>
      <c r="W155" s="206">
        <v>12940.904329574932</v>
      </c>
      <c r="X155" s="206">
        <v>14316.135222568293</v>
      </c>
      <c r="Y155" s="206">
        <v>14193.654621744592</v>
      </c>
      <c r="Z155" s="206">
        <v>14455.654441473378</v>
      </c>
      <c r="AA155" s="206">
        <v>15632.592484984809</v>
      </c>
      <c r="AB155" s="228">
        <f t="shared" si="15"/>
        <v>8733.7398157164316</v>
      </c>
      <c r="AC155" s="228">
        <f t="shared" si="16"/>
        <v>14307.788220069202</v>
      </c>
      <c r="AD155" s="229">
        <f t="shared" si="17"/>
        <v>11520.764017892816</v>
      </c>
    </row>
    <row r="156" spans="2:30" x14ac:dyDescent="0.25">
      <c r="B156" s="127" t="s">
        <v>76</v>
      </c>
      <c r="C156" s="206">
        <v>2616.46459960938</v>
      </c>
      <c r="D156" s="206">
        <v>2769.4228515625</v>
      </c>
      <c r="E156" s="206">
        <v>2898.138671875</v>
      </c>
      <c r="F156" s="206">
        <v>3058.10375976563</v>
      </c>
      <c r="G156" s="206">
        <v>3215.236328125</v>
      </c>
      <c r="H156" s="206">
        <v>3407.35180664063</v>
      </c>
      <c r="I156" s="206">
        <v>3637.32666015625</v>
      </c>
      <c r="J156" s="206">
        <v>3836.48901367188</v>
      </c>
      <c r="K156" s="206">
        <v>3937.52685546875</v>
      </c>
      <c r="L156" s="206">
        <v>3731.61474609375</v>
      </c>
      <c r="M156" s="206">
        <v>3805.62744140625</v>
      </c>
      <c r="N156" s="206">
        <v>4112.21875</v>
      </c>
      <c r="O156" s="206">
        <v>3710.376953125</v>
      </c>
      <c r="P156" s="206">
        <v>3724.9599609375</v>
      </c>
      <c r="Q156" s="206">
        <v>4260.57177734375</v>
      </c>
      <c r="R156" s="206">
        <v>4217.01025390625</v>
      </c>
      <c r="S156" s="206">
        <v>4470.35498046875</v>
      </c>
      <c r="T156" s="206">
        <v>4252.42138671875</v>
      </c>
      <c r="U156" s="206">
        <v>4199.25048828125</v>
      </c>
      <c r="V156" s="206">
        <v>3914.2255859375</v>
      </c>
      <c r="W156" s="206">
        <v>3348.57836914063</v>
      </c>
      <c r="X156" s="206">
        <v>3248.9755859375</v>
      </c>
      <c r="Y156" s="206">
        <v>3355.37817382813</v>
      </c>
      <c r="Z156" s="206">
        <v>2420.65795898438</v>
      </c>
      <c r="AA156" s="206">
        <v>2127.400390625</v>
      </c>
      <c r="AB156" s="228">
        <f t="shared" si="15"/>
        <v>3688.7346435546883</v>
      </c>
      <c r="AC156" s="228">
        <f t="shared" si="16"/>
        <v>2900.1980957031283</v>
      </c>
      <c r="AD156" s="229">
        <f t="shared" si="17"/>
        <v>3294.4663696289081</v>
      </c>
    </row>
    <row r="157" spans="2:30" x14ac:dyDescent="0.25">
      <c r="B157" s="127" t="s">
        <v>143</v>
      </c>
      <c r="C157" s="206">
        <v>7535.452941582942</v>
      </c>
      <c r="D157" s="206">
        <v>7865.102623462305</v>
      </c>
      <c r="E157" s="206">
        <v>8045.759826714605</v>
      </c>
      <c r="F157" s="206">
        <v>8551.6374285497659</v>
      </c>
      <c r="G157" s="206">
        <v>9388.8189079697568</v>
      </c>
      <c r="H157" s="206">
        <v>10013.91961352957</v>
      </c>
      <c r="I157" s="206">
        <v>10802.548184543153</v>
      </c>
      <c r="J157" s="206">
        <v>11530.156550868294</v>
      </c>
      <c r="K157" s="206">
        <v>12097.349116523397</v>
      </c>
      <c r="L157" s="206">
        <v>12392.933358343558</v>
      </c>
      <c r="M157" s="206">
        <v>13039.449119809924</v>
      </c>
      <c r="N157" s="206">
        <v>13926.222622303507</v>
      </c>
      <c r="O157" s="206">
        <v>15184.925468040867</v>
      </c>
      <c r="P157" s="206">
        <v>16172.696195996097</v>
      </c>
      <c r="Q157" s="206">
        <v>16597.585353963659</v>
      </c>
      <c r="R157" s="206">
        <v>16543.574305137172</v>
      </c>
      <c r="S157" s="206">
        <v>14475.306964492138</v>
      </c>
      <c r="T157" s="206">
        <v>17567.680239643192</v>
      </c>
      <c r="U157" s="206">
        <v>17855.478714143737</v>
      </c>
      <c r="V157" s="206">
        <v>19771.54738851513</v>
      </c>
      <c r="W157" s="206">
        <v>16946.894236191354</v>
      </c>
      <c r="X157" s="206">
        <v>18458.234999681041</v>
      </c>
      <c r="Y157" s="206">
        <v>20078.83655459504</v>
      </c>
      <c r="Z157" s="206">
        <v>21135.545636513427</v>
      </c>
      <c r="AA157" s="206">
        <v>22066.732072332103</v>
      </c>
      <c r="AB157" s="228">
        <f t="shared" si="15"/>
        <v>12967.907246206643</v>
      </c>
      <c r="AC157" s="228">
        <f t="shared" si="16"/>
        <v>19737.248699862594</v>
      </c>
      <c r="AD157" s="229">
        <f t="shared" si="17"/>
        <v>16352.577973034618</v>
      </c>
    </row>
    <row r="158" spans="2:30" x14ac:dyDescent="0.25">
      <c r="B158" s="127" t="s">
        <v>172</v>
      </c>
      <c r="C158" s="206">
        <v>29629.898647825798</v>
      </c>
      <c r="D158" s="206">
        <v>29949.215447742143</v>
      </c>
      <c r="E158" s="206">
        <v>30987.267490812905</v>
      </c>
      <c r="F158" s="206">
        <v>31791.577765945058</v>
      </c>
      <c r="G158" s="206">
        <v>33809.385496801384</v>
      </c>
      <c r="H158" s="206">
        <v>34198.386457678134</v>
      </c>
      <c r="I158" s="206">
        <v>37679.7205412732</v>
      </c>
      <c r="J158" s="206">
        <v>40814.291649806735</v>
      </c>
      <c r="K158" s="206">
        <v>41906.699017354244</v>
      </c>
      <c r="L158" s="206">
        <v>40073.148154486291</v>
      </c>
      <c r="M158" s="206">
        <v>41956.129005156239</v>
      </c>
      <c r="N158" s="206">
        <v>44332.521738907752</v>
      </c>
      <c r="O158" s="206">
        <v>45206.986443472684</v>
      </c>
      <c r="P158" s="206">
        <v>46098.232136883234</v>
      </c>
      <c r="Q158" s="206">
        <v>46841.401974673914</v>
      </c>
      <c r="R158" s="206">
        <v>48785.155186458527</v>
      </c>
      <c r="S158" s="206">
        <v>50289.7687144136</v>
      </c>
      <c r="T158" s="206">
        <v>51474.119911516063</v>
      </c>
      <c r="U158" s="206">
        <v>53122.438677218008</v>
      </c>
      <c r="V158" s="206">
        <v>57046.446307695129</v>
      </c>
      <c r="W158" s="206">
        <v>57489.265719621864</v>
      </c>
      <c r="X158" s="206">
        <v>62731.700616293034</v>
      </c>
      <c r="Y158" s="206">
        <v>66375.61645557273</v>
      </c>
      <c r="Z158" s="206">
        <v>67258.846100093811</v>
      </c>
      <c r="AA158" s="206">
        <v>71030.460171809304</v>
      </c>
      <c r="AB158" s="228">
        <f t="shared" si="15"/>
        <v>41799.639538306059</v>
      </c>
      <c r="AC158" s="228">
        <f t="shared" si="16"/>
        <v>64977.177812678143</v>
      </c>
      <c r="AD158" s="229">
        <f t="shared" si="17"/>
        <v>53388.408675492101</v>
      </c>
    </row>
    <row r="159" spans="2:30" x14ac:dyDescent="0.25">
      <c r="B159" s="127" t="s">
        <v>169</v>
      </c>
      <c r="C159" s="206">
        <v>36695.207055418658</v>
      </c>
      <c r="D159" s="206">
        <v>37822.92750725009</v>
      </c>
      <c r="E159" s="206">
        <v>38704.958459724236</v>
      </c>
      <c r="F159" s="206">
        <v>38737.307926120913</v>
      </c>
      <c r="G159" s="206">
        <v>40176.570741537384</v>
      </c>
      <c r="H159" s="206">
        <v>41524.848873293216</v>
      </c>
      <c r="I159" s="206">
        <v>46275.549484286275</v>
      </c>
      <c r="J159" s="206">
        <v>50929.492704489603</v>
      </c>
      <c r="K159" s="206">
        <v>53808.784112706591</v>
      </c>
      <c r="L159" s="206">
        <v>52971.373276058512</v>
      </c>
      <c r="M159" s="206">
        <v>54432.332994981021</v>
      </c>
      <c r="N159" s="206">
        <v>57493.581055921073</v>
      </c>
      <c r="O159" s="206">
        <v>59440.915860766581</v>
      </c>
      <c r="P159" s="206">
        <v>61656.46617085157</v>
      </c>
      <c r="Q159" s="206">
        <v>63417.043811031886</v>
      </c>
      <c r="R159" s="206">
        <v>65282.584193192313</v>
      </c>
      <c r="S159" s="206">
        <v>67350.751874775699</v>
      </c>
      <c r="T159" s="206">
        <v>68193.50559402621</v>
      </c>
      <c r="U159" s="206">
        <v>70688.818749119411</v>
      </c>
      <c r="V159" s="206">
        <v>73732.23533220934</v>
      </c>
      <c r="W159" s="206">
        <v>72997.823950328209</v>
      </c>
      <c r="X159" s="206">
        <v>81001.411120611752</v>
      </c>
      <c r="Y159" s="206">
        <v>91326.131704818225</v>
      </c>
      <c r="Z159" s="206">
        <v>90505.99787735696</v>
      </c>
      <c r="AA159" s="206">
        <v>93818.707480925557</v>
      </c>
      <c r="AB159" s="228">
        <f t="shared" si="15"/>
        <v>53966.762788888031</v>
      </c>
      <c r="AC159" s="228">
        <f t="shared" si="16"/>
        <v>85930.014426808135</v>
      </c>
      <c r="AD159" s="229">
        <f t="shared" si="17"/>
        <v>69948.388607848086</v>
      </c>
    </row>
    <row r="160" spans="2:30" x14ac:dyDescent="0.25">
      <c r="B160" s="127" t="s">
        <v>137</v>
      </c>
      <c r="C160" s="207">
        <v>1599.5388557345536</v>
      </c>
      <c r="D160" s="207">
        <v>1655.2402241827731</v>
      </c>
      <c r="E160" s="207">
        <v>1712.7954377276012</v>
      </c>
      <c r="F160" s="207">
        <v>1786.4193453939815</v>
      </c>
      <c r="G160" s="207">
        <v>1906.8502334851739</v>
      </c>
      <c r="H160" s="207">
        <v>2028.998011527013</v>
      </c>
      <c r="I160" s="207">
        <v>2194.5661699239213</v>
      </c>
      <c r="J160" s="207">
        <v>2346.731885589571</v>
      </c>
      <c r="K160" s="207">
        <v>2454.1491829693564</v>
      </c>
      <c r="L160" s="207">
        <v>2444.2922184311606</v>
      </c>
      <c r="M160" s="207">
        <v>2574.1884142173826</v>
      </c>
      <c r="N160" s="207">
        <v>2711.3510171125236</v>
      </c>
      <c r="O160" s="207">
        <v>2819.4810405494759</v>
      </c>
      <c r="P160" s="207">
        <v>2925.1928344807743</v>
      </c>
      <c r="Q160" s="207">
        <v>3003.6934337405905</v>
      </c>
      <c r="R160" s="207">
        <v>3037.1035078197792</v>
      </c>
      <c r="S160" s="207">
        <v>3127.4924073695934</v>
      </c>
      <c r="T160" s="206">
        <v>3265.0702937499618</v>
      </c>
      <c r="U160" s="206">
        <v>3455.8922701344882</v>
      </c>
      <c r="V160" s="206">
        <v>3502.175115437371</v>
      </c>
      <c r="W160" s="206">
        <v>3737.6575183137593</v>
      </c>
      <c r="X160" s="206">
        <v>4592.8386010087397</v>
      </c>
      <c r="Y160" s="206">
        <v>4772.4616766715953</v>
      </c>
      <c r="Z160" s="206">
        <v>4650.0668779854395</v>
      </c>
      <c r="AA160" s="207">
        <v>4892.0183132020029</v>
      </c>
      <c r="AB160" s="228">
        <f t="shared" si="15"/>
        <v>2527.5610949788525</v>
      </c>
      <c r="AC160" s="228">
        <f t="shared" si="16"/>
        <v>4529.0085974363074</v>
      </c>
      <c r="AD160" s="229">
        <f t="shared" si="17"/>
        <v>3528.2848462075799</v>
      </c>
    </row>
    <row r="161" spans="2:30" x14ac:dyDescent="0.25">
      <c r="B161" s="127" t="s">
        <v>179</v>
      </c>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1"/>
      <c r="AA161" s="210"/>
      <c r="AB161" s="212"/>
      <c r="AC161" s="212"/>
      <c r="AD161" s="213"/>
    </row>
    <row r="162" spans="2:30" x14ac:dyDescent="0.25">
      <c r="B162" s="127" t="s">
        <v>108</v>
      </c>
      <c r="C162" s="206">
        <v>1036.1298886805896</v>
      </c>
      <c r="D162" s="206">
        <v>1138.743728925522</v>
      </c>
      <c r="E162" s="206">
        <v>1256.9525817488131</v>
      </c>
      <c r="F162" s="206">
        <v>1395.6468423256713</v>
      </c>
      <c r="G162" s="206">
        <v>1550.0720204389991</v>
      </c>
      <c r="H162" s="206">
        <v>1672.7337499631319</v>
      </c>
      <c r="I162" s="206">
        <v>1810.2912569732803</v>
      </c>
      <c r="J162" s="206">
        <v>1966.2218989091527</v>
      </c>
      <c r="K162" s="206">
        <v>2120.0184570492779</v>
      </c>
      <c r="L162" s="206">
        <v>2171.3609163848755</v>
      </c>
      <c r="M162" s="206">
        <v>2291.0782363173157</v>
      </c>
      <c r="N162" s="206">
        <v>2455.9727826339936</v>
      </c>
      <c r="O162" s="206">
        <v>2679.0692960896963</v>
      </c>
      <c r="P162" s="206">
        <v>2918.5604800735687</v>
      </c>
      <c r="Q162" s="206">
        <v>3151.7245279320309</v>
      </c>
      <c r="R162" s="206">
        <v>2975.4709747609231</v>
      </c>
      <c r="S162" s="206">
        <v>2913.8567954744544</v>
      </c>
      <c r="T162" s="206">
        <v>3017.0031488735408</v>
      </c>
      <c r="U162" s="206">
        <v>3069.1038507959233</v>
      </c>
      <c r="V162" s="206">
        <v>3459.9736508343358</v>
      </c>
      <c r="W162" s="206">
        <v>3653.9597675911232</v>
      </c>
      <c r="X162" s="206">
        <v>3985.9124761121852</v>
      </c>
      <c r="Y162" s="206">
        <v>4514.1751239816422</v>
      </c>
      <c r="Z162" s="206">
        <v>4963.5829526450443</v>
      </c>
      <c r="AA162" s="206">
        <v>5405.9801161913865</v>
      </c>
      <c r="AB162" s="228">
        <f t="shared" ref="AB162:AB182" si="18">SUM(C162:V162)/20</f>
        <v>2252.4992542592545</v>
      </c>
      <c r="AC162" s="228">
        <f t="shared" ref="AC162:AC182" si="19">SUM(W162:AA162)/5</f>
        <v>4504.7220873042761</v>
      </c>
      <c r="AD162" s="229">
        <f t="shared" ref="AD162:AD182" si="20">SUM(AB162:AC162)/2</f>
        <v>3378.6106707817653</v>
      </c>
    </row>
    <row r="163" spans="2:30" x14ac:dyDescent="0.25">
      <c r="B163" s="127" t="s">
        <v>61</v>
      </c>
      <c r="C163" s="206">
        <v>1163.64367675781</v>
      </c>
      <c r="D163" s="206">
        <v>1228.52233886719</v>
      </c>
      <c r="E163" s="206">
        <v>1302.05554199219</v>
      </c>
      <c r="F163" s="206">
        <v>1379.45776367188</v>
      </c>
      <c r="G163" s="206">
        <v>1482.162109375</v>
      </c>
      <c r="H163" s="206">
        <v>1598.03747558594</v>
      </c>
      <c r="I163" s="206">
        <v>1706.54846191406</v>
      </c>
      <c r="J163" s="206">
        <v>1820.00134277344</v>
      </c>
      <c r="K163" s="206">
        <v>1908.37353515625</v>
      </c>
      <c r="L163" s="206">
        <v>1972.16784667969</v>
      </c>
      <c r="M163" s="206">
        <v>2069.40185546875</v>
      </c>
      <c r="N163" s="206">
        <v>2211.466796875</v>
      </c>
      <c r="O163" s="206">
        <v>2083.48486328125</v>
      </c>
      <c r="P163" s="206">
        <v>2176.21655273438</v>
      </c>
      <c r="Q163" s="206">
        <v>2221.1796875</v>
      </c>
      <c r="R163" s="206">
        <v>2317.27978515625</v>
      </c>
      <c r="S163" s="206">
        <v>2434.69995117188</v>
      </c>
      <c r="T163" s="206">
        <v>2472.4931640625</v>
      </c>
      <c r="U163" s="206">
        <v>2727.88012695313</v>
      </c>
      <c r="V163" s="206">
        <v>2981.87451171875</v>
      </c>
      <c r="W163" s="206">
        <v>3290.60986328125</v>
      </c>
      <c r="X163" s="206">
        <v>3493.0830078125</v>
      </c>
      <c r="Y163" s="206">
        <v>3799.8623046875</v>
      </c>
      <c r="Z163" s="206">
        <v>4018.5166015625</v>
      </c>
      <c r="AA163" s="206">
        <v>4220.79638671875</v>
      </c>
      <c r="AB163" s="228">
        <f t="shared" si="18"/>
        <v>1962.8473693847668</v>
      </c>
      <c r="AC163" s="228">
        <f t="shared" si="19"/>
        <v>3764.5736328124999</v>
      </c>
      <c r="AD163" s="229">
        <f t="shared" si="20"/>
        <v>2863.7105010986334</v>
      </c>
    </row>
    <row r="164" spans="2:30" x14ac:dyDescent="0.25">
      <c r="B164" s="127" t="s">
        <v>132</v>
      </c>
      <c r="C164" s="206">
        <v>7289.104994323563</v>
      </c>
      <c r="D164" s="206">
        <v>7632.0160941712129</v>
      </c>
      <c r="E164" s="206">
        <v>8148.4370290908337</v>
      </c>
      <c r="F164" s="206">
        <v>8824.069450084995</v>
      </c>
      <c r="G164" s="206">
        <v>9545.3381380941701</v>
      </c>
      <c r="H164" s="206">
        <v>10169.045361163624</v>
      </c>
      <c r="I164" s="206">
        <v>10912.44279263295</v>
      </c>
      <c r="J164" s="206">
        <v>11723.099558865302</v>
      </c>
      <c r="K164" s="206">
        <v>12062.159875181371</v>
      </c>
      <c r="L164" s="206">
        <v>11964.052946771459</v>
      </c>
      <c r="M164" s="206">
        <v>12932.263344445666</v>
      </c>
      <c r="N164" s="206">
        <v>13227.454108915021</v>
      </c>
      <c r="O164" s="206">
        <v>14616.64979253916</v>
      </c>
      <c r="P164" s="206">
        <v>15215.949250638299</v>
      </c>
      <c r="Q164" s="206">
        <v>15365.317540282913</v>
      </c>
      <c r="R164" s="206">
        <v>15791.171476220708</v>
      </c>
      <c r="S164" s="206">
        <v>16671.250690214449</v>
      </c>
      <c r="T164" s="206">
        <v>17573.339815535986</v>
      </c>
      <c r="U164" s="206">
        <v>18876.220876674084</v>
      </c>
      <c r="V164" s="206">
        <v>19963.391840709868</v>
      </c>
      <c r="W164" s="206">
        <v>19163.74151523488</v>
      </c>
      <c r="X164" s="206">
        <v>20242.770003565594</v>
      </c>
      <c r="Y164" s="206">
        <v>22243.074772702603</v>
      </c>
      <c r="Z164" s="206">
        <v>23519.212097982272</v>
      </c>
      <c r="AA164" s="206">
        <v>24708.243937208819</v>
      </c>
      <c r="AB164" s="228">
        <f t="shared" si="18"/>
        <v>12925.138748827783</v>
      </c>
      <c r="AC164" s="228">
        <f t="shared" si="19"/>
        <v>21975.408465338831</v>
      </c>
      <c r="AD164" s="229">
        <f t="shared" si="20"/>
        <v>17450.273607083305</v>
      </c>
    </row>
    <row r="165" spans="2:30" x14ac:dyDescent="0.25">
      <c r="B165" s="127" t="s">
        <v>80</v>
      </c>
      <c r="C165" s="206">
        <v>1483.1700011285261</v>
      </c>
      <c r="D165" s="206">
        <v>1618.6440412186346</v>
      </c>
      <c r="E165" s="206">
        <v>1416.8855389167577</v>
      </c>
      <c r="F165" s="206">
        <v>1355.1864280432794</v>
      </c>
      <c r="G165" s="206">
        <v>1378.8540986805399</v>
      </c>
      <c r="H165" s="206">
        <v>1434.8219781304244</v>
      </c>
      <c r="I165" s="206">
        <v>1377.1134521083238</v>
      </c>
      <c r="J165" s="206">
        <v>1515.7089667152391</v>
      </c>
      <c r="K165" s="206">
        <v>1675.0456948268929</v>
      </c>
      <c r="L165" s="206">
        <v>1810.186057947531</v>
      </c>
      <c r="M165" s="206">
        <v>1955.3296949955736</v>
      </c>
      <c r="N165" s="206">
        <v>2065.9605601226781</v>
      </c>
      <c r="O165" s="206">
        <v>2386.1358997175794</v>
      </c>
      <c r="P165" s="206">
        <v>2566.0307065041611</v>
      </c>
      <c r="Q165" s="206">
        <v>2859.8606163769578</v>
      </c>
      <c r="R165" s="206">
        <v>3107.5719016409826</v>
      </c>
      <c r="S165" s="206">
        <v>3390.762215570729</v>
      </c>
      <c r="T165" s="206">
        <v>3463.1173029703114</v>
      </c>
      <c r="U165" s="206">
        <v>3561.2877375980966</v>
      </c>
      <c r="V165" s="206">
        <v>4556.6142571578657</v>
      </c>
      <c r="W165" s="206">
        <v>6132.0829980649478</v>
      </c>
      <c r="X165" s="206">
        <v>6824.7923385892818</v>
      </c>
      <c r="Y165" s="206">
        <v>5728.2214728437766</v>
      </c>
      <c r="Z165" s="206">
        <v>4806.1401429056823</v>
      </c>
      <c r="AA165" s="206">
        <v>4758.3920200546636</v>
      </c>
      <c r="AB165" s="228">
        <f t="shared" si="18"/>
        <v>2248.9143575185544</v>
      </c>
      <c r="AC165" s="228">
        <f t="shared" si="19"/>
        <v>5649.9257944916699</v>
      </c>
      <c r="AD165" s="229">
        <f t="shared" si="20"/>
        <v>3949.4200760051122</v>
      </c>
    </row>
    <row r="166" spans="2:30" x14ac:dyDescent="0.25">
      <c r="B166" s="127" t="s">
        <v>78</v>
      </c>
      <c r="C166" s="206">
        <v>1314.7371565778394</v>
      </c>
      <c r="D166" s="206">
        <v>1320.1359282555666</v>
      </c>
      <c r="E166" s="206">
        <v>1357.0095694630068</v>
      </c>
      <c r="F166" s="206">
        <v>1439.8515206402985</v>
      </c>
      <c r="G166" s="206">
        <v>1427.0020240657693</v>
      </c>
      <c r="H166" s="206">
        <v>1367.5104134218891</v>
      </c>
      <c r="I166" s="206">
        <v>1407.0679992698329</v>
      </c>
      <c r="J166" s="206">
        <v>1387.2005959851176</v>
      </c>
      <c r="K166" s="206">
        <v>1429.3067842396472</v>
      </c>
      <c r="L166" s="206">
        <v>1474.1840044705573</v>
      </c>
      <c r="M166" s="206">
        <v>1537.0546089113011</v>
      </c>
      <c r="N166" s="206">
        <v>1615.9823626934867</v>
      </c>
      <c r="O166" s="206">
        <v>1645.3138185667663</v>
      </c>
      <c r="P166" s="206">
        <v>1715.3616920448071</v>
      </c>
      <c r="Q166" s="206">
        <v>1803.1491125713376</v>
      </c>
      <c r="R166" s="206">
        <v>1879.6694000482501</v>
      </c>
      <c r="S166" s="206">
        <v>1932.9272172407952</v>
      </c>
      <c r="T166" s="206">
        <v>1985.5256859532124</v>
      </c>
      <c r="U166" s="206">
        <v>2067.0913126238775</v>
      </c>
      <c r="V166" s="206">
        <v>2214.7137505303872</v>
      </c>
      <c r="W166" s="206">
        <v>2356.7585966621255</v>
      </c>
      <c r="X166" s="206">
        <v>2577.2019632206925</v>
      </c>
      <c r="Y166" s="206">
        <v>2852.0644292589468</v>
      </c>
      <c r="Z166" s="206">
        <v>3071.5121683195325</v>
      </c>
      <c r="AA166" s="206">
        <v>3239.0914373753517</v>
      </c>
      <c r="AB166" s="228">
        <f t="shared" si="18"/>
        <v>1616.0397478786872</v>
      </c>
      <c r="AC166" s="228">
        <f t="shared" si="19"/>
        <v>2819.32571896733</v>
      </c>
      <c r="AD166" s="229">
        <f t="shared" si="20"/>
        <v>2217.6827334230084</v>
      </c>
    </row>
    <row r="167" spans="2:30" x14ac:dyDescent="0.25">
      <c r="B167" s="127" t="s">
        <v>199</v>
      </c>
      <c r="C167" s="206">
        <v>13953.136152336578</v>
      </c>
      <c r="D167" s="206">
        <v>14797.103836526663</v>
      </c>
      <c r="E167" s="206">
        <v>16141.23572876133</v>
      </c>
      <c r="F167" s="206">
        <v>18742.641921973474</v>
      </c>
      <c r="G167" s="206">
        <v>20673.7458449273</v>
      </c>
      <c r="H167" s="206">
        <v>23536.026872239414</v>
      </c>
      <c r="I167" s="206">
        <v>27393.350546130652</v>
      </c>
      <c r="J167" s="206">
        <v>29354.529010825259</v>
      </c>
      <c r="K167" s="206">
        <v>30807.284851992237</v>
      </c>
      <c r="L167" s="206">
        <v>29601.619446657518</v>
      </c>
      <c r="M167" s="206">
        <v>30778.312737029719</v>
      </c>
      <c r="N167" s="206">
        <v>31077.796969851992</v>
      </c>
      <c r="O167" s="206">
        <v>31883.229748376565</v>
      </c>
      <c r="P167" s="206">
        <v>31746.205088889135</v>
      </c>
      <c r="Q167" s="206">
        <v>32026.530570418527</v>
      </c>
      <c r="R167" s="206">
        <v>29825.464321466476</v>
      </c>
      <c r="S167" s="206">
        <v>28231.695775203923</v>
      </c>
      <c r="T167" s="206">
        <v>28504.592843779483</v>
      </c>
      <c r="U167" s="206">
        <v>28680.267203079053</v>
      </c>
      <c r="V167" s="206">
        <v>29453.523000534125</v>
      </c>
      <c r="W167" s="206">
        <v>26862.941771035523</v>
      </c>
      <c r="X167" s="206">
        <v>30424.664885828712</v>
      </c>
      <c r="Y167" s="206">
        <v>32988.809375714402</v>
      </c>
      <c r="Z167" s="206">
        <v>34620.386051696565</v>
      </c>
      <c r="AA167" s="206">
        <v>36021.125958023142</v>
      </c>
      <c r="AB167" s="228">
        <f t="shared" si="18"/>
        <v>26360.414623549972</v>
      </c>
      <c r="AC167" s="228">
        <f t="shared" si="19"/>
        <v>32183.585608459671</v>
      </c>
      <c r="AD167" s="229">
        <f t="shared" si="20"/>
        <v>29272.00011600482</v>
      </c>
    </row>
    <row r="168" spans="2:30" x14ac:dyDescent="0.25">
      <c r="B168" s="127" t="s">
        <v>126</v>
      </c>
      <c r="C168" s="206">
        <v>6278.9868088105686</v>
      </c>
      <c r="D168" s="206">
        <v>6593.3819654246472</v>
      </c>
      <c r="E168" s="206">
        <v>6715.1107844250482</v>
      </c>
      <c r="F168" s="206">
        <v>7098.4235616263977</v>
      </c>
      <c r="G168" s="206">
        <v>7671.8453596530508</v>
      </c>
      <c r="H168" s="206">
        <v>8116.9548993789031</v>
      </c>
      <c r="I168" s="206">
        <v>8728.657125498532</v>
      </c>
      <c r="J168" s="206">
        <v>9479.3506393632779</v>
      </c>
      <c r="K168" s="206">
        <v>9975.0223212590045</v>
      </c>
      <c r="L168" s="206">
        <v>10237.088999450041</v>
      </c>
      <c r="M168" s="206">
        <v>10555.088703322055</v>
      </c>
      <c r="N168" s="206">
        <v>10435.995667537265</v>
      </c>
      <c r="O168" s="206">
        <v>10614.531301193967</v>
      </c>
      <c r="P168" s="206">
        <v>10671.569727457032</v>
      </c>
      <c r="Q168" s="206">
        <v>10946.893575763854</v>
      </c>
      <c r="R168" s="206">
        <v>10782.543838244128</v>
      </c>
      <c r="S168" s="206">
        <v>10993.663846452113</v>
      </c>
      <c r="T168" s="206">
        <v>11288.780013508465</v>
      </c>
      <c r="U168" s="206">
        <v>11841.406198060309</v>
      </c>
      <c r="V168" s="206">
        <v>12494.790573345541</v>
      </c>
      <c r="W168" s="206">
        <v>11918.066205482997</v>
      </c>
      <c r="X168" s="206">
        <v>12444.326402688701</v>
      </c>
      <c r="Y168" s="206">
        <v>13608.072580224125</v>
      </c>
      <c r="Z168" s="206">
        <v>14009.519231325623</v>
      </c>
      <c r="AA168" s="206">
        <v>14451.254497774778</v>
      </c>
      <c r="AB168" s="228">
        <f t="shared" si="18"/>
        <v>9576.0042954887085</v>
      </c>
      <c r="AC168" s="228">
        <f t="shared" si="19"/>
        <v>13286.247783499246</v>
      </c>
      <c r="AD168" s="229">
        <f t="shared" si="20"/>
        <v>11431.126039493978</v>
      </c>
    </row>
    <row r="169" spans="2:30" x14ac:dyDescent="0.25">
      <c r="B169" s="127" t="s">
        <v>141</v>
      </c>
      <c r="C169" s="206">
        <v>9308.4196562044726</v>
      </c>
      <c r="D169" s="206">
        <v>8995.3093194739722</v>
      </c>
      <c r="E169" s="206">
        <v>9134.3412075343567</v>
      </c>
      <c r="F169" s="206">
        <v>9451.2845832303829</v>
      </c>
      <c r="G169" s="206">
        <v>10726.896418318609</v>
      </c>
      <c r="H169" s="206">
        <v>11756.931027715618</v>
      </c>
      <c r="I169" s="206">
        <v>13495.426900275852</v>
      </c>
      <c r="J169" s="206">
        <v>14866.427709518932</v>
      </c>
      <c r="K169" s="206">
        <v>16038.295621262232</v>
      </c>
      <c r="L169" s="206">
        <v>15442.117315234773</v>
      </c>
      <c r="M169" s="206">
        <v>17343.677129899828</v>
      </c>
      <c r="N169" s="206">
        <v>19590.951038725365</v>
      </c>
      <c r="O169" s="206">
        <v>20627.492060602235</v>
      </c>
      <c r="P169" s="206">
        <v>22373.246558374383</v>
      </c>
      <c r="Q169" s="206">
        <v>24105.023797809845</v>
      </c>
      <c r="R169" s="206">
        <v>25862.684604890746</v>
      </c>
      <c r="S169" s="206">
        <v>26695.915689876027</v>
      </c>
      <c r="T169" s="206">
        <v>28193.174485199717</v>
      </c>
      <c r="U169" s="206">
        <v>28299.395541247966</v>
      </c>
      <c r="V169" s="206">
        <v>28461.177870815165</v>
      </c>
      <c r="W169" s="206">
        <v>28680.20062887645</v>
      </c>
      <c r="X169" s="206">
        <v>31338.266519024572</v>
      </c>
      <c r="Y169" s="206">
        <v>39101.074810051519</v>
      </c>
      <c r="Z169" s="206">
        <v>42326.164438696396</v>
      </c>
      <c r="AA169" s="206">
        <v>43932.082220300596</v>
      </c>
      <c r="AB169" s="228">
        <f t="shared" si="18"/>
        <v>18038.409426810522</v>
      </c>
      <c r="AC169" s="228">
        <f t="shared" si="19"/>
        <v>37075.557723389909</v>
      </c>
      <c r="AD169" s="229">
        <f t="shared" si="20"/>
        <v>27556.983575100217</v>
      </c>
    </row>
    <row r="170" spans="2:30" x14ac:dyDescent="0.25">
      <c r="B170" s="127" t="s">
        <v>183</v>
      </c>
      <c r="C170" s="206">
        <v>4208.6651545703253</v>
      </c>
      <c r="D170" s="206">
        <v>4401.3038044939603</v>
      </c>
      <c r="E170" s="206">
        <v>4392.8238153945667</v>
      </c>
      <c r="F170" s="206">
        <v>4536.1978150520217</v>
      </c>
      <c r="G170" s="206">
        <v>4798.153174473975</v>
      </c>
      <c r="H170" s="206">
        <v>5489.3454217929511</v>
      </c>
      <c r="I170" s="206">
        <v>6163.8501815434274</v>
      </c>
      <c r="J170" s="206">
        <v>6901.0175688568988</v>
      </c>
      <c r="K170" s="206">
        <v>7915.5479242097272</v>
      </c>
      <c r="L170" s="206">
        <v>8285.0189301536084</v>
      </c>
      <c r="M170" s="206">
        <v>8971.6162873681169</v>
      </c>
      <c r="N170" s="206">
        <v>10282.726619052839</v>
      </c>
      <c r="O170" s="206">
        <v>11035.451277852957</v>
      </c>
      <c r="P170" s="206">
        <v>11722.808627257707</v>
      </c>
      <c r="Q170" s="206">
        <v>12476.534435838712</v>
      </c>
      <c r="R170" s="206">
        <v>12714.813724036263</v>
      </c>
      <c r="S170" s="206">
        <v>12919.371222426023</v>
      </c>
      <c r="T170" s="206">
        <v>13278.403035338089</v>
      </c>
      <c r="U170" s="206">
        <v>14368.462143253213</v>
      </c>
      <c r="V170" s="206">
        <v>15477.723764397802</v>
      </c>
      <c r="W170" s="206">
        <v>15090.93949717776</v>
      </c>
      <c r="X170" s="206">
        <v>16434.139906035271</v>
      </c>
      <c r="Y170" s="206">
        <v>18340.111280529938</v>
      </c>
      <c r="Z170" s="206">
        <v>19828.92484611992</v>
      </c>
      <c r="AA170" s="206">
        <v>20407.800951963243</v>
      </c>
      <c r="AB170" s="228">
        <f t="shared" si="18"/>
        <v>9016.9917463681595</v>
      </c>
      <c r="AC170" s="228">
        <f t="shared" si="19"/>
        <v>18020.383296365228</v>
      </c>
      <c r="AD170" s="229">
        <f t="shared" si="20"/>
        <v>13518.687521366694</v>
      </c>
    </row>
    <row r="171" spans="2:30" x14ac:dyDescent="0.25">
      <c r="B171" s="127" t="s">
        <v>50</v>
      </c>
      <c r="C171" s="206">
        <v>1124.2095823244701</v>
      </c>
      <c r="D171" s="206">
        <v>1172.6831745568979</v>
      </c>
      <c r="E171" s="206">
        <v>1254.9820350669852</v>
      </c>
      <c r="F171" s="206">
        <v>1320.2399163098844</v>
      </c>
      <c r="G171" s="206">
        <v>1405.2428843889634</v>
      </c>
      <c r="H171" s="206">
        <v>1496.5094783606578</v>
      </c>
      <c r="I171" s="206">
        <v>1659.72529096776</v>
      </c>
      <c r="J171" s="206">
        <v>1794.5351888148327</v>
      </c>
      <c r="K171" s="206">
        <v>1930.7086951781569</v>
      </c>
      <c r="L171" s="206">
        <v>2014.6087944209833</v>
      </c>
      <c r="M171" s="206">
        <v>2091.5596314533113</v>
      </c>
      <c r="N171" s="206">
        <v>2267.7227035709348</v>
      </c>
      <c r="O171" s="206">
        <v>2031.9466953881449</v>
      </c>
      <c r="P171" s="206">
        <v>2044.8818248584514</v>
      </c>
      <c r="Q171" s="206">
        <v>2134.0091628174146</v>
      </c>
      <c r="R171" s="206">
        <v>2189.9648591900318</v>
      </c>
      <c r="S171" s="206">
        <v>2165.2975940441297</v>
      </c>
      <c r="T171" s="206">
        <v>2157.9574750336938</v>
      </c>
      <c r="U171" s="206">
        <v>2312.0575281349497</v>
      </c>
      <c r="V171" s="206">
        <v>2441.3744523382106</v>
      </c>
      <c r="W171" s="206">
        <v>2532.2195010206879</v>
      </c>
      <c r="X171" s="206">
        <v>2684.9203593974353</v>
      </c>
      <c r="Y171" s="206">
        <v>2919.1777540710768</v>
      </c>
      <c r="Z171" s="206">
        <v>3097.6370243061856</v>
      </c>
      <c r="AA171" s="206">
        <v>3275.7631600886989</v>
      </c>
      <c r="AB171" s="228">
        <f t="shared" si="18"/>
        <v>1850.5108483609433</v>
      </c>
      <c r="AC171" s="228">
        <f t="shared" si="19"/>
        <v>2901.943559776817</v>
      </c>
      <c r="AD171" s="229">
        <f t="shared" si="20"/>
        <v>2376.2272040688804</v>
      </c>
    </row>
    <row r="172" spans="2:30" x14ac:dyDescent="0.25">
      <c r="B172" s="127" t="s">
        <v>196</v>
      </c>
      <c r="C172" s="206">
        <v>4228.1162109375</v>
      </c>
      <c r="D172" s="206">
        <v>4746.85791015625</v>
      </c>
      <c r="E172" s="206">
        <v>5122.84130859375</v>
      </c>
      <c r="F172" s="206">
        <v>5764.01123046875</v>
      </c>
      <c r="G172" s="206">
        <v>6663.46728515625</v>
      </c>
      <c r="H172" s="206">
        <v>7142.10693359375</v>
      </c>
      <c r="I172" s="206">
        <v>7971.1962890625</v>
      </c>
      <c r="J172" s="206">
        <v>8900.4443359375</v>
      </c>
      <c r="K172" s="206">
        <v>9323.72265625</v>
      </c>
      <c r="L172" s="206">
        <v>7994.61572265625</v>
      </c>
      <c r="M172" s="206">
        <v>8453.2998046875</v>
      </c>
      <c r="N172" s="206">
        <v>9126.6083984375</v>
      </c>
      <c r="O172" s="206">
        <v>9552.314453125</v>
      </c>
      <c r="P172" s="206">
        <v>10903.8251953125</v>
      </c>
      <c r="Q172" s="206">
        <v>10493.7451171875</v>
      </c>
      <c r="R172" s="206">
        <v>9921.833984375</v>
      </c>
      <c r="S172" s="206">
        <v>10864.6572265625</v>
      </c>
      <c r="T172" s="206">
        <v>11536.0810546875</v>
      </c>
      <c r="U172" s="206">
        <v>12554.8486328125</v>
      </c>
      <c r="V172" s="206">
        <v>14217.486328125</v>
      </c>
      <c r="W172" s="206">
        <v>15541.02734375</v>
      </c>
      <c r="X172" s="206">
        <v>17846.408203125</v>
      </c>
      <c r="Y172" s="206">
        <v>14770.0712890625</v>
      </c>
      <c r="Z172" s="206">
        <v>17665.34375</v>
      </c>
      <c r="AA172" s="206">
        <v>18550.462890625</v>
      </c>
      <c r="AB172" s="228">
        <f t="shared" si="18"/>
        <v>8774.10400390625</v>
      </c>
      <c r="AC172" s="228">
        <f t="shared" si="19"/>
        <v>16874.662695312501</v>
      </c>
      <c r="AD172" s="229">
        <f t="shared" si="20"/>
        <v>12824.383349609376</v>
      </c>
    </row>
    <row r="173" spans="2:30" x14ac:dyDescent="0.25">
      <c r="B173" s="127" t="s">
        <v>216</v>
      </c>
      <c r="C173" s="206">
        <v>91317.628365690427</v>
      </c>
      <c r="D173" s="206">
        <v>88831.576609184034</v>
      </c>
      <c r="E173" s="206">
        <v>86960.316743420539</v>
      </c>
      <c r="F173" s="206">
        <v>91058.669066439164</v>
      </c>
      <c r="G173" s="206">
        <v>96981.590787113193</v>
      </c>
      <c r="H173" s="206">
        <v>99576.61687038574</v>
      </c>
      <c r="I173" s="206">
        <v>104995.39789344734</v>
      </c>
      <c r="J173" s="206">
        <v>99096.705445173953</v>
      </c>
      <c r="K173" s="206">
        <v>93017.090648634432</v>
      </c>
      <c r="L173" s="206">
        <v>83336.81973927631</v>
      </c>
      <c r="M173" s="206">
        <v>83670.909373916365</v>
      </c>
      <c r="N173" s="206">
        <v>87709.04440613155</v>
      </c>
      <c r="O173" s="206">
        <v>87339.687658075854</v>
      </c>
      <c r="P173" s="206">
        <v>85514.802433676959</v>
      </c>
      <c r="Q173" s="206">
        <v>85248.154733591262</v>
      </c>
      <c r="R173" s="206">
        <v>71720.308451254328</v>
      </c>
      <c r="S173" s="206">
        <v>67702.147392995801</v>
      </c>
      <c r="T173" s="206">
        <v>68043.231215685853</v>
      </c>
      <c r="U173" s="206">
        <v>75071.18005165302</v>
      </c>
      <c r="V173" s="206">
        <v>76884.946898334485</v>
      </c>
      <c r="W173" s="206">
        <v>65352.834418227678</v>
      </c>
      <c r="X173" s="206">
        <v>67401.121292925265</v>
      </c>
      <c r="Y173" s="206">
        <v>73777.744394525143</v>
      </c>
      <c r="Z173" s="206">
        <v>76110.384842075815</v>
      </c>
      <c r="AA173" s="206">
        <v>77958.895409303557</v>
      </c>
      <c r="AB173" s="228">
        <f t="shared" si="18"/>
        <v>86203.841239204034</v>
      </c>
      <c r="AC173" s="228">
        <f t="shared" si="19"/>
        <v>72120.196071411483</v>
      </c>
      <c r="AD173" s="229">
        <f t="shared" si="20"/>
        <v>79162.018655307766</v>
      </c>
    </row>
    <row r="174" spans="2:30" x14ac:dyDescent="0.25">
      <c r="B174" s="127" t="s">
        <v>194</v>
      </c>
      <c r="C174" s="206">
        <v>26529.852173435083</v>
      </c>
      <c r="D174" s="206">
        <v>27915.530440474096</v>
      </c>
      <c r="E174" s="206">
        <v>29089.05367704072</v>
      </c>
      <c r="F174" s="206">
        <v>30317.524313622907</v>
      </c>
      <c r="G174" s="206">
        <v>32055.471764234644</v>
      </c>
      <c r="H174" s="206">
        <v>32726.133188377244</v>
      </c>
      <c r="I174" s="206">
        <v>34734.816024641477</v>
      </c>
      <c r="J174" s="206">
        <v>35523.311587650154</v>
      </c>
      <c r="K174" s="206">
        <v>36744.791358403498</v>
      </c>
      <c r="L174" s="206">
        <v>35023.332310601516</v>
      </c>
      <c r="M174" s="206">
        <v>36487.671853187472</v>
      </c>
      <c r="N174" s="206">
        <v>37224.378764525609</v>
      </c>
      <c r="O174" s="206">
        <v>38336.596184441922</v>
      </c>
      <c r="P174" s="206">
        <v>39947.536956256234</v>
      </c>
      <c r="Q174" s="206">
        <v>41266.819779530946</v>
      </c>
      <c r="R174" s="206">
        <v>42526.700358633541</v>
      </c>
      <c r="S174" s="206">
        <v>44085.202558677156</v>
      </c>
      <c r="T174" s="206">
        <v>46113.021167732411</v>
      </c>
      <c r="U174" s="206">
        <v>47212.204519052182</v>
      </c>
      <c r="V174" s="206">
        <v>50064.960558218721</v>
      </c>
      <c r="W174" s="206">
        <v>48230.047702746124</v>
      </c>
      <c r="X174" s="206">
        <v>51004.427171423813</v>
      </c>
      <c r="Y174" s="206">
        <v>58544.469542553641</v>
      </c>
      <c r="Z174" s="206">
        <v>57915.494003653548</v>
      </c>
      <c r="AA174" s="206">
        <v>60620.380774758312</v>
      </c>
      <c r="AB174" s="228">
        <f t="shared" si="18"/>
        <v>37196.245476936885</v>
      </c>
      <c r="AC174" s="228">
        <f t="shared" si="19"/>
        <v>55262.963839027085</v>
      </c>
      <c r="AD174" s="229">
        <f t="shared" si="20"/>
        <v>46229.604657981981</v>
      </c>
    </row>
    <row r="175" spans="2:30" x14ac:dyDescent="0.25">
      <c r="B175" s="127" t="s">
        <v>212</v>
      </c>
      <c r="C175" s="206">
        <v>36329.970259575079</v>
      </c>
      <c r="D175" s="206">
        <v>37133.620397351704</v>
      </c>
      <c r="E175" s="206">
        <v>37997.742430024198</v>
      </c>
      <c r="F175" s="206">
        <v>39490.302390317607</v>
      </c>
      <c r="G175" s="206">
        <v>41724.641198261379</v>
      </c>
      <c r="H175" s="206">
        <v>44123.399647002567</v>
      </c>
      <c r="I175" s="206">
        <v>46301.987648551891</v>
      </c>
      <c r="J175" s="206">
        <v>48050.227412195047</v>
      </c>
      <c r="K175" s="206">
        <v>48570.05942696015</v>
      </c>
      <c r="L175" s="206">
        <v>47194.95008938721</v>
      </c>
      <c r="M175" s="206">
        <v>48642.631208821302</v>
      </c>
      <c r="N175" s="206">
        <v>50024.8812320773</v>
      </c>
      <c r="O175" s="206">
        <v>51708.394061408188</v>
      </c>
      <c r="P175" s="206">
        <v>53297.386290159528</v>
      </c>
      <c r="Q175" s="206">
        <v>55153.394018296698</v>
      </c>
      <c r="R175" s="206">
        <v>56849.46979231594</v>
      </c>
      <c r="S175" s="206">
        <v>57976.628204291039</v>
      </c>
      <c r="T175" s="206">
        <v>60047.719072830689</v>
      </c>
      <c r="U175" s="206">
        <v>62875.666138272842</v>
      </c>
      <c r="V175" s="206">
        <v>65227.956591103524</v>
      </c>
      <c r="W175" s="206">
        <v>64401.50743542087</v>
      </c>
      <c r="X175" s="206">
        <v>71307.401727721808</v>
      </c>
      <c r="Y175" s="206">
        <v>77860.911290884818</v>
      </c>
      <c r="Z175" s="206">
        <v>82304.620427286573</v>
      </c>
      <c r="AA175" s="206">
        <v>85809.900384635912</v>
      </c>
      <c r="AB175" s="228">
        <f t="shared" si="18"/>
        <v>49436.051375460207</v>
      </c>
      <c r="AC175" s="228">
        <f t="shared" si="19"/>
        <v>76336.868253189998</v>
      </c>
      <c r="AD175" s="229">
        <f t="shared" si="20"/>
        <v>62886.459814325106</v>
      </c>
    </row>
    <row r="176" spans="2:30" x14ac:dyDescent="0.25">
      <c r="B176" s="127" t="s">
        <v>121</v>
      </c>
      <c r="C176" s="206">
        <v>10929.300260758677</v>
      </c>
      <c r="D176" s="206">
        <v>10719.394569068705</v>
      </c>
      <c r="E176" s="206">
        <v>10030.128784048833</v>
      </c>
      <c r="F176" s="206">
        <v>10303.233750404677</v>
      </c>
      <c r="G176" s="206">
        <v>11103.112589891316</v>
      </c>
      <c r="H176" s="206">
        <v>12295.700311589017</v>
      </c>
      <c r="I176" s="206">
        <v>13179.388113404382</v>
      </c>
      <c r="J176" s="206">
        <v>14397.224966514999</v>
      </c>
      <c r="K176" s="206">
        <v>15694.235411975975</v>
      </c>
      <c r="L176" s="206">
        <v>16421.7696322847</v>
      </c>
      <c r="M176" s="206">
        <v>17872.536968292363</v>
      </c>
      <c r="N176" s="206">
        <v>19135.363696418583</v>
      </c>
      <c r="O176" s="206">
        <v>19495.4223660846</v>
      </c>
      <c r="P176" s="206">
        <v>20661.379341118703</v>
      </c>
      <c r="Q176" s="206">
        <v>21867.811227631493</v>
      </c>
      <c r="R176" s="206">
        <v>22168.611418967605</v>
      </c>
      <c r="S176" s="206">
        <v>22840.55070698051</v>
      </c>
      <c r="T176" s="206">
        <v>23606.627800795846</v>
      </c>
      <c r="U176" s="206">
        <v>24386.494847395174</v>
      </c>
      <c r="V176" s="206">
        <v>25782.689019887119</v>
      </c>
      <c r="W176" s="206">
        <v>25725.258216941977</v>
      </c>
      <c r="X176" s="206">
        <v>29431.885008747067</v>
      </c>
      <c r="Y176" s="206">
        <v>33000.918699951035</v>
      </c>
      <c r="Z176" s="206">
        <v>34470.932220114322</v>
      </c>
      <c r="AA176" s="206">
        <v>36417.874162496009</v>
      </c>
      <c r="AB176" s="228">
        <f t="shared" si="18"/>
        <v>17144.548789175664</v>
      </c>
      <c r="AC176" s="228">
        <f t="shared" si="19"/>
        <v>31809.373661650076</v>
      </c>
      <c r="AD176" s="229">
        <f t="shared" si="20"/>
        <v>24476.96122541287</v>
      </c>
    </row>
    <row r="177" spans="2:30" x14ac:dyDescent="0.25">
      <c r="B177" s="127" t="s">
        <v>160</v>
      </c>
      <c r="C177" s="206">
        <v>2644.2635416353578</v>
      </c>
      <c r="D177" s="206">
        <v>2782.3487105001227</v>
      </c>
      <c r="E177" s="206">
        <v>2902.039836176893</v>
      </c>
      <c r="F177" s="206">
        <v>3047.2485683549244</v>
      </c>
      <c r="G177" s="206">
        <v>3321.1965440097838</v>
      </c>
      <c r="H177" s="206">
        <v>3617.8548683146082</v>
      </c>
      <c r="I177" s="206">
        <v>3955.9768207592811</v>
      </c>
      <c r="J177" s="206">
        <v>4386.1293366958016</v>
      </c>
      <c r="K177" s="206">
        <v>4800.0591432755291</v>
      </c>
      <c r="L177" s="206">
        <v>5135.4644464758294</v>
      </c>
      <c r="M177" s="206">
        <v>5504.8563793136991</v>
      </c>
      <c r="N177" s="206">
        <v>5949.484123528995</v>
      </c>
      <c r="O177" s="206">
        <v>6168.1376475517227</v>
      </c>
      <c r="P177" s="206">
        <v>6412.7238692872015</v>
      </c>
      <c r="Q177" s="206">
        <v>6609.7671727770767</v>
      </c>
      <c r="R177" s="206">
        <v>6799.5733284218295</v>
      </c>
      <c r="S177" s="206">
        <v>6919.2947562180425</v>
      </c>
      <c r="T177" s="206">
        <v>7818.011129774256</v>
      </c>
      <c r="U177" s="206">
        <v>8128.7552030352253</v>
      </c>
      <c r="V177" s="206">
        <v>8544.0802672971786</v>
      </c>
      <c r="W177" s="206">
        <v>8451.7250510811446</v>
      </c>
      <c r="X177" s="206">
        <v>9247.6438270392937</v>
      </c>
      <c r="Y177" s="206">
        <v>10292.530942748537</v>
      </c>
      <c r="Z177" s="206">
        <v>11106.971593476683</v>
      </c>
      <c r="AA177" s="206">
        <v>11878.552870684822</v>
      </c>
      <c r="AB177" s="228">
        <f t="shared" si="18"/>
        <v>5272.3632846701676</v>
      </c>
      <c r="AC177" s="228">
        <f t="shared" si="19"/>
        <v>10195.484857006097</v>
      </c>
      <c r="AD177" s="229">
        <f t="shared" si="20"/>
        <v>7733.9240708381321</v>
      </c>
    </row>
    <row r="178" spans="2:30" x14ac:dyDescent="0.25">
      <c r="B178" s="127" t="s">
        <v>161</v>
      </c>
      <c r="C178" s="206">
        <v>11577.129970990898</v>
      </c>
      <c r="D178" s="206">
        <v>12017.549369387374</v>
      </c>
      <c r="E178" s="206">
        <v>10924.223323865413</v>
      </c>
      <c r="F178" s="206">
        <v>10094.587966181531</v>
      </c>
      <c r="G178" s="206">
        <v>12053.030840014373</v>
      </c>
      <c r="H178" s="206">
        <v>13485.752842115739</v>
      </c>
      <c r="I178" s="206">
        <v>15027.792749214039</v>
      </c>
      <c r="J178" s="206">
        <v>16528.220476019927</v>
      </c>
      <c r="K178" s="206">
        <v>17480.190862148229</v>
      </c>
      <c r="L178" s="206">
        <v>16794.539494404784</v>
      </c>
      <c r="M178" s="206">
        <v>16527.739408096746</v>
      </c>
      <c r="N178" s="206">
        <v>17349.175997971775</v>
      </c>
      <c r="O178" s="207">
        <v>18041.069742246291</v>
      </c>
      <c r="P178" s="207">
        <v>18717.489913002555</v>
      </c>
      <c r="Q178" s="207">
        <v>19219.793268012338</v>
      </c>
      <c r="R178" s="207">
        <v>19433.574977443088</v>
      </c>
      <c r="S178" s="207">
        <v>20011.948237362329</v>
      </c>
      <c r="T178" s="207">
        <v>20892.270611402957</v>
      </c>
      <c r="U178" s="207">
        <v>21998.754900289707</v>
      </c>
      <c r="V178" s="207">
        <v>23061.950369604878</v>
      </c>
      <c r="W178" s="207">
        <v>22768.772924660239</v>
      </c>
      <c r="X178" s="207">
        <v>25241.912081142917</v>
      </c>
      <c r="Y178" s="207">
        <v>27867.034673705424</v>
      </c>
      <c r="Z178" s="207">
        <v>29469.244917578573</v>
      </c>
      <c r="AA178" s="207">
        <v>31002.58331671264</v>
      </c>
      <c r="AB178" s="228">
        <f t="shared" si="18"/>
        <v>16561.83926598875</v>
      </c>
      <c r="AC178" s="228">
        <f t="shared" si="19"/>
        <v>27269.909582759959</v>
      </c>
      <c r="AD178" s="229">
        <f t="shared" si="20"/>
        <v>21915.874424374357</v>
      </c>
    </row>
    <row r="179" spans="2:30" x14ac:dyDescent="0.25">
      <c r="B179" s="127" t="s">
        <v>90</v>
      </c>
      <c r="C179" s="206">
        <v>2614.1184036656346</v>
      </c>
      <c r="D179" s="206">
        <v>2808.8318190836253</v>
      </c>
      <c r="E179" s="206">
        <v>3001.8703876692243</v>
      </c>
      <c r="F179" s="206">
        <v>3239.7712590991491</v>
      </c>
      <c r="G179" s="206">
        <v>3543.0991552046139</v>
      </c>
      <c r="H179" s="206">
        <v>3893.6650942259421</v>
      </c>
      <c r="I179" s="206">
        <v>4237.4008809473225</v>
      </c>
      <c r="J179" s="206">
        <v>4580.7943113842703</v>
      </c>
      <c r="K179" s="206">
        <v>4844.067047515462</v>
      </c>
      <c r="L179" s="206">
        <v>5060.7321226719623</v>
      </c>
      <c r="M179" s="206">
        <v>5389.2195699367358</v>
      </c>
      <c r="N179" s="206">
        <v>5786.1234887072096</v>
      </c>
      <c r="O179" s="206">
        <v>6376.7976570617184</v>
      </c>
      <c r="P179" s="206">
        <v>6758.4043363474875</v>
      </c>
      <c r="Q179" s="206">
        <v>7296.8794808738048</v>
      </c>
      <c r="R179" s="206">
        <v>7671.5819778083951</v>
      </c>
      <c r="S179" s="206">
        <v>8374.5068451611751</v>
      </c>
      <c r="T179" s="206">
        <v>9169.7319205285476</v>
      </c>
      <c r="U179" s="206">
        <v>10009.971475600563</v>
      </c>
      <c r="V179" s="206">
        <v>11029.273208396311</v>
      </c>
      <c r="W179" s="206">
        <v>11609.31772764233</v>
      </c>
      <c r="X179" s="206">
        <v>12048.901993553598</v>
      </c>
      <c r="Y179" s="206">
        <v>13905.153687521613</v>
      </c>
      <c r="Z179" s="206">
        <v>15033.87685943549</v>
      </c>
      <c r="AA179" s="206">
        <v>16385.506556545766</v>
      </c>
      <c r="AB179" s="228">
        <f t="shared" si="18"/>
        <v>5784.3420220944581</v>
      </c>
      <c r="AC179" s="228">
        <f t="shared" si="19"/>
        <v>13796.551364939758</v>
      </c>
      <c r="AD179" s="229">
        <f t="shared" si="20"/>
        <v>9790.4466935171076</v>
      </c>
    </row>
    <row r="180" spans="2:30" x14ac:dyDescent="0.25">
      <c r="B180" s="127" t="s">
        <v>98</v>
      </c>
      <c r="C180" s="206">
        <v>2623.6153188610501</v>
      </c>
      <c r="D180" s="206">
        <v>2701.8470244091609</v>
      </c>
      <c r="E180" s="206">
        <v>2768.461044753984</v>
      </c>
      <c r="F180" s="206">
        <v>2844.1028138664919</v>
      </c>
      <c r="G180" s="206">
        <v>2948.8184666161997</v>
      </c>
      <c r="H180" s="206">
        <v>3113.4173966697795</v>
      </c>
      <c r="I180" s="206">
        <v>3205.2778856031191</v>
      </c>
      <c r="J180" s="206">
        <v>3293.6022197507746</v>
      </c>
      <c r="K180" s="206">
        <v>3369.5143497575405</v>
      </c>
      <c r="L180" s="206">
        <v>3410.5779641281497</v>
      </c>
      <c r="M180" s="206">
        <v>3603.0350564820246</v>
      </c>
      <c r="N180" s="206">
        <v>3113.3829272438929</v>
      </c>
      <c r="O180" s="206">
        <v>3004.9209143283629</v>
      </c>
      <c r="P180" s="206">
        <v>3164.3215422288658</v>
      </c>
      <c r="Q180" s="207">
        <v>3249.2394096554772</v>
      </c>
      <c r="R180" s="207">
        <v>3285.3806909720661</v>
      </c>
      <c r="S180" s="207">
        <v>3383.1587036392571</v>
      </c>
      <c r="T180" s="207">
        <v>3531.9833091408595</v>
      </c>
      <c r="U180" s="207">
        <v>3719.0421555853222</v>
      </c>
      <c r="V180" s="207">
        <v>3898.7827267191174</v>
      </c>
      <c r="W180" s="207">
        <v>3849.219045421793</v>
      </c>
      <c r="X180" s="207">
        <v>4267.3203798508011</v>
      </c>
      <c r="Y180" s="207">
        <v>4711.1155686953671</v>
      </c>
      <c r="Z180" s="207">
        <v>4981.9803274548012</v>
      </c>
      <c r="AA180" s="207">
        <v>5241.201822989633</v>
      </c>
      <c r="AB180" s="228">
        <f t="shared" si="18"/>
        <v>3211.6240960205751</v>
      </c>
      <c r="AC180" s="228">
        <f t="shared" si="19"/>
        <v>4610.1674288824797</v>
      </c>
      <c r="AD180" s="229">
        <f t="shared" si="20"/>
        <v>3910.8957624515274</v>
      </c>
    </row>
    <row r="181" spans="2:30" x14ac:dyDescent="0.25">
      <c r="B181" s="127" t="s">
        <v>85</v>
      </c>
      <c r="C181" s="206">
        <v>1708.5155261592731</v>
      </c>
      <c r="D181" s="206">
        <v>1785.0671138547621</v>
      </c>
      <c r="E181" s="206">
        <v>1837.0658517203458</v>
      </c>
      <c r="F181" s="206">
        <v>1942.2152087164745</v>
      </c>
      <c r="G181" s="206">
        <v>2067.9372845653033</v>
      </c>
      <c r="H181" s="206">
        <v>2212.8120255359559</v>
      </c>
      <c r="I181" s="206">
        <v>2377.992397782109</v>
      </c>
      <c r="J181" s="206">
        <v>2554.6893762921773</v>
      </c>
      <c r="K181" s="206">
        <v>2708.0081966910125</v>
      </c>
      <c r="L181" s="206">
        <v>2872.4641836626793</v>
      </c>
      <c r="M181" s="206">
        <v>3097.6640049924281</v>
      </c>
      <c r="N181" s="206">
        <v>3228.4871425503911</v>
      </c>
      <c r="O181" s="206">
        <v>3323.6331221985643</v>
      </c>
      <c r="P181" s="206">
        <v>3477.281787776828</v>
      </c>
      <c r="Q181" s="206">
        <v>3441.3149764377495</v>
      </c>
      <c r="R181" s="206">
        <v>3337.4730688769632</v>
      </c>
      <c r="S181" s="206">
        <v>3313.3512157002901</v>
      </c>
      <c r="T181" s="206">
        <v>3391.6276849277479</v>
      </c>
      <c r="U181" s="206">
        <v>3442.2730719630176</v>
      </c>
      <c r="V181" s="206">
        <v>3361.3975029961207</v>
      </c>
      <c r="W181" s="206">
        <v>3157.3000931164288</v>
      </c>
      <c r="X181" s="206">
        <v>3503.034914183715</v>
      </c>
      <c r="Y181" s="206">
        <v>3840.7245051113887</v>
      </c>
      <c r="Z181" s="206">
        <v>4076.9950868664132</v>
      </c>
      <c r="AA181" s="206">
        <v>4223.9502075245737</v>
      </c>
      <c r="AB181" s="228">
        <f t="shared" si="18"/>
        <v>2774.06353717001</v>
      </c>
      <c r="AC181" s="228">
        <f t="shared" si="19"/>
        <v>3760.4009613605035</v>
      </c>
      <c r="AD181" s="229">
        <f t="shared" si="20"/>
        <v>3267.2322492652565</v>
      </c>
    </row>
    <row r="182" spans="2:30" x14ac:dyDescent="0.25">
      <c r="B182" s="127" t="s">
        <v>119</v>
      </c>
      <c r="C182" s="206">
        <v>2243.1763061566176</v>
      </c>
      <c r="D182" s="206">
        <v>2311.188083303151</v>
      </c>
      <c r="E182" s="206">
        <v>2117.8748842939358</v>
      </c>
      <c r="F182" s="206">
        <v>1771.4463441455273</v>
      </c>
      <c r="G182" s="206">
        <v>1694.9301170294391</v>
      </c>
      <c r="H182" s="206">
        <v>1632.7211467224274</v>
      </c>
      <c r="I182" s="206">
        <v>1605.1375285033123</v>
      </c>
      <c r="J182" s="206">
        <v>1567.6021282279478</v>
      </c>
      <c r="K182" s="206">
        <v>1299.7465471848654</v>
      </c>
      <c r="L182" s="206">
        <v>1460.6322142610024</v>
      </c>
      <c r="M182" s="206">
        <v>1740.9457543427866</v>
      </c>
      <c r="N182" s="206">
        <v>1993.4184465201988</v>
      </c>
      <c r="O182" s="206">
        <v>2271.544735245805</v>
      </c>
      <c r="P182" s="206">
        <v>2475.288330442846</v>
      </c>
      <c r="Q182" s="206">
        <v>2553.4478715373225</v>
      </c>
      <c r="R182" s="206">
        <v>2646.6458073110034</v>
      </c>
      <c r="S182" s="206">
        <v>2796.8076029787885</v>
      </c>
      <c r="T182" s="206">
        <v>7045.3665260255548</v>
      </c>
      <c r="U182" s="206">
        <v>2614.405314255122</v>
      </c>
      <c r="V182" s="206">
        <v>3211.2530478706481</v>
      </c>
      <c r="W182" s="206">
        <v>3510.6760401674428</v>
      </c>
      <c r="X182" s="206">
        <v>3184.7846017611269</v>
      </c>
      <c r="Y182" s="206">
        <v>3560.0394025704441</v>
      </c>
      <c r="Z182" s="206">
        <v>3820.3599218899772</v>
      </c>
      <c r="AA182" s="206">
        <v>3921.6979564827702</v>
      </c>
      <c r="AB182" s="228">
        <f t="shared" si="18"/>
        <v>2352.6789368179152</v>
      </c>
      <c r="AC182" s="228">
        <f t="shared" si="19"/>
        <v>3599.5115845743521</v>
      </c>
      <c r="AD182" s="229">
        <f t="shared" si="20"/>
        <v>2976.0952606961337</v>
      </c>
    </row>
  </sheetData>
  <autoFilter ref="B8:AD22" xr:uid="{C5621557-5785-485B-8D05-DD9A7EBEAC62}">
    <sortState xmlns:xlrd2="http://schemas.microsoft.com/office/spreadsheetml/2017/richdata2" ref="B9:AD182">
      <sortCondition ref="B8:B22"/>
    </sortState>
  </autoFilter>
  <pageMargins left="0.7" right="0.7" top="0.75" bottom="0.75" header="0.3" footer="0.3"/>
  <ignoredErrors>
    <ignoredError sqref="AB6:AC8" formulaRange="1"/>
  </ignoredError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A1EF-907A-40FE-8AB0-699C26277E0C}">
  <sheetPr>
    <tabColor theme="7" tint="0.39997558519241921"/>
  </sheetPr>
  <dimension ref="A1:HM103"/>
  <sheetViews>
    <sheetView zoomScale="110" zoomScaleNormal="110" workbookViewId="0">
      <selection activeCell="A3" sqref="A3"/>
    </sheetView>
  </sheetViews>
  <sheetFormatPr defaultRowHeight="15" x14ac:dyDescent="0.25"/>
  <cols>
    <col min="1" max="1" width="25.5703125" customWidth="1"/>
    <col min="2" max="2" width="9.140625" customWidth="1"/>
    <col min="13" max="13" width="9" customWidth="1"/>
    <col min="17" max="17" width="9.85546875" customWidth="1"/>
    <col min="21" max="21" width="9.28515625" customWidth="1"/>
    <col min="60" max="60" width="9.85546875" customWidth="1"/>
    <col min="64" max="64" width="9.140625" customWidth="1"/>
  </cols>
  <sheetData>
    <row r="1" spans="1:141" x14ac:dyDescent="0.25">
      <c r="A1" s="99"/>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row>
    <row r="2" spans="1:141" ht="18.75" x14ac:dyDescent="0.3">
      <c r="A2" s="9" t="s">
        <v>226</v>
      </c>
      <c r="B2" s="10"/>
    </row>
    <row r="3" spans="1:141" x14ac:dyDescent="0.25">
      <c r="A3" s="220">
        <f>Calculation!A3</f>
        <v>45962</v>
      </c>
    </row>
    <row r="4" spans="1:141" x14ac:dyDescent="0.25">
      <c r="A4" s="3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row>
    <row r="5" spans="1:141" x14ac:dyDescent="0.25">
      <c r="A5" s="4"/>
      <c r="B5" s="148">
        <v>1960</v>
      </c>
      <c r="C5" s="148">
        <v>1961</v>
      </c>
      <c r="D5" s="148">
        <v>1962</v>
      </c>
      <c r="E5" s="148">
        <v>1963</v>
      </c>
      <c r="F5" s="148">
        <v>1964</v>
      </c>
      <c r="G5" s="148">
        <v>1965</v>
      </c>
      <c r="H5" s="148">
        <v>1966</v>
      </c>
      <c r="I5" s="148">
        <v>1967</v>
      </c>
      <c r="J5" s="148">
        <v>1968</v>
      </c>
      <c r="K5" s="148">
        <v>1969</v>
      </c>
      <c r="L5" s="148">
        <v>1970</v>
      </c>
      <c r="M5" s="148">
        <v>1971</v>
      </c>
      <c r="N5" s="148">
        <v>1972</v>
      </c>
      <c r="O5" s="148">
        <v>1973</v>
      </c>
      <c r="P5" s="148">
        <v>1974</v>
      </c>
      <c r="Q5" s="148">
        <v>1975</v>
      </c>
      <c r="R5" s="148">
        <v>1976</v>
      </c>
      <c r="S5" s="148">
        <v>1977</v>
      </c>
      <c r="T5" s="148">
        <v>1978</v>
      </c>
      <c r="U5" s="148">
        <v>1979</v>
      </c>
      <c r="V5" s="148">
        <v>1980</v>
      </c>
      <c r="W5" s="148">
        <v>1981</v>
      </c>
      <c r="X5" s="148">
        <v>1982</v>
      </c>
      <c r="Y5" s="148">
        <v>1983</v>
      </c>
      <c r="Z5" s="148">
        <v>1984</v>
      </c>
      <c r="AA5" s="148">
        <v>1985</v>
      </c>
      <c r="AB5" s="148">
        <v>1986</v>
      </c>
      <c r="AC5" s="148">
        <v>1987</v>
      </c>
      <c r="AD5" s="148">
        <v>1988</v>
      </c>
      <c r="AE5" s="148">
        <v>1989</v>
      </c>
      <c r="AF5" s="148">
        <v>1990</v>
      </c>
      <c r="AG5" s="148">
        <v>1991</v>
      </c>
      <c r="AH5" s="148">
        <v>1992</v>
      </c>
      <c r="AI5" s="148">
        <v>1993</v>
      </c>
      <c r="AJ5" s="148">
        <v>1994</v>
      </c>
      <c r="AK5" s="148">
        <v>1995</v>
      </c>
      <c r="AL5" s="148">
        <v>1996</v>
      </c>
      <c r="AM5" s="148">
        <v>1997</v>
      </c>
      <c r="AN5" s="148">
        <v>1998</v>
      </c>
      <c r="AO5" s="148">
        <v>1999</v>
      </c>
      <c r="AP5" s="148">
        <v>2000</v>
      </c>
      <c r="AQ5" s="148">
        <v>2001</v>
      </c>
      <c r="AR5" s="148">
        <v>2002</v>
      </c>
      <c r="AS5" s="148">
        <v>2003</v>
      </c>
      <c r="AT5" s="148">
        <v>2004</v>
      </c>
      <c r="AU5" s="148">
        <v>2005</v>
      </c>
      <c r="AV5" s="148">
        <v>2006</v>
      </c>
      <c r="AW5" s="148">
        <v>2007</v>
      </c>
      <c r="AX5" s="148">
        <v>2008</v>
      </c>
      <c r="AY5" s="148">
        <v>2009</v>
      </c>
      <c r="AZ5" s="148">
        <v>2010</v>
      </c>
      <c r="BA5" s="148">
        <v>2011</v>
      </c>
      <c r="BB5" s="148">
        <v>2012</v>
      </c>
      <c r="BC5" s="148">
        <v>2013</v>
      </c>
      <c r="BD5" s="148">
        <v>2014</v>
      </c>
      <c r="BE5" s="148">
        <v>2015</v>
      </c>
      <c r="BF5" s="148">
        <v>2016</v>
      </c>
      <c r="BG5" s="148">
        <v>2017</v>
      </c>
      <c r="BH5" s="148">
        <v>2018</v>
      </c>
      <c r="BI5" s="148">
        <v>2019</v>
      </c>
      <c r="BJ5" s="148">
        <v>2020</v>
      </c>
      <c r="BK5" s="148">
        <v>2021</v>
      </c>
      <c r="BL5" s="148">
        <v>2022</v>
      </c>
      <c r="BM5" s="148">
        <v>2023</v>
      </c>
      <c r="BN5" s="148">
        <v>2024</v>
      </c>
      <c r="BO5" s="148">
        <v>2025</v>
      </c>
      <c r="BP5" s="148">
        <v>2026</v>
      </c>
      <c r="BQ5" s="148">
        <v>2027</v>
      </c>
      <c r="BR5" s="148">
        <v>2028</v>
      </c>
      <c r="BS5" s="148">
        <v>2029</v>
      </c>
      <c r="BT5" s="148">
        <v>2030</v>
      </c>
      <c r="BU5" s="148">
        <v>2031</v>
      </c>
      <c r="BV5" s="148">
        <v>2032</v>
      </c>
      <c r="BW5" s="148">
        <v>2033</v>
      </c>
      <c r="BX5" s="148">
        <v>2034</v>
      </c>
      <c r="BY5" s="148">
        <v>2035</v>
      </c>
      <c r="BZ5" s="148">
        <v>2036</v>
      </c>
      <c r="CA5" s="148">
        <v>2037</v>
      </c>
      <c r="CB5" s="148">
        <v>2038</v>
      </c>
      <c r="CC5" s="148">
        <v>2039</v>
      </c>
      <c r="CD5" s="148">
        <v>2040</v>
      </c>
      <c r="CE5" s="148">
        <v>2041</v>
      </c>
      <c r="CF5" s="148">
        <v>2042</v>
      </c>
      <c r="CG5" s="148">
        <v>2043</v>
      </c>
      <c r="CH5" s="148">
        <v>2044</v>
      </c>
      <c r="CI5" s="148">
        <v>2045</v>
      </c>
      <c r="CJ5" s="148">
        <v>2046</v>
      </c>
      <c r="CK5" s="148">
        <v>2047</v>
      </c>
      <c r="CL5" s="148">
        <v>2048</v>
      </c>
      <c r="CM5" s="148">
        <v>2049</v>
      </c>
      <c r="CN5" s="148">
        <v>2050</v>
      </c>
      <c r="CO5" s="148">
        <v>2051</v>
      </c>
      <c r="CP5" s="148">
        <v>2052</v>
      </c>
      <c r="CQ5" s="148">
        <v>2053</v>
      </c>
      <c r="CR5" s="148">
        <v>2054</v>
      </c>
      <c r="CS5" s="148">
        <v>2055</v>
      </c>
      <c r="CT5" s="148">
        <v>2056</v>
      </c>
      <c r="CU5" s="148">
        <v>2057</v>
      </c>
      <c r="CV5" s="148">
        <v>2058</v>
      </c>
      <c r="CW5" s="148">
        <v>2059</v>
      </c>
      <c r="CX5" s="148">
        <v>2060</v>
      </c>
      <c r="CY5" s="148">
        <v>2061</v>
      </c>
      <c r="CZ5" s="148">
        <v>2062</v>
      </c>
      <c r="DA5" s="148">
        <v>2063</v>
      </c>
      <c r="DB5" s="148">
        <v>2064</v>
      </c>
      <c r="DC5" s="148">
        <v>2065</v>
      </c>
      <c r="DD5" s="148">
        <v>2066</v>
      </c>
      <c r="DE5" s="148">
        <v>2067</v>
      </c>
      <c r="DF5" s="148">
        <v>2068</v>
      </c>
      <c r="DG5" s="148">
        <v>2069</v>
      </c>
      <c r="DH5" s="148">
        <v>2070</v>
      </c>
      <c r="DI5" s="148">
        <v>2071</v>
      </c>
      <c r="DJ5" s="148">
        <v>2072</v>
      </c>
      <c r="DK5" s="148">
        <v>2073</v>
      </c>
      <c r="DL5" s="148">
        <v>2074</v>
      </c>
      <c r="DM5" s="148">
        <v>2075</v>
      </c>
      <c r="DN5" s="148">
        <v>2076</v>
      </c>
      <c r="DO5" s="148">
        <v>2077</v>
      </c>
      <c r="DP5" s="148">
        <v>2078</v>
      </c>
      <c r="DQ5" s="148">
        <v>2079</v>
      </c>
      <c r="DR5" s="148">
        <v>2080</v>
      </c>
      <c r="DS5" s="148">
        <v>2081</v>
      </c>
      <c r="DT5" s="148">
        <v>2082</v>
      </c>
      <c r="DU5" s="148">
        <v>2083</v>
      </c>
      <c r="DV5" s="148">
        <v>2084</v>
      </c>
      <c r="DW5" s="148">
        <v>2085</v>
      </c>
      <c r="DX5" s="148">
        <v>2086</v>
      </c>
      <c r="DY5" s="148">
        <v>2087</v>
      </c>
      <c r="DZ5" s="148">
        <v>2088</v>
      </c>
      <c r="EA5" s="148">
        <v>2089</v>
      </c>
      <c r="EB5" s="148">
        <v>2090</v>
      </c>
      <c r="EC5" s="148">
        <v>2091</v>
      </c>
      <c r="ED5" s="148">
        <v>2092</v>
      </c>
      <c r="EE5" s="148">
        <v>2093</v>
      </c>
      <c r="EF5" s="148">
        <v>2094</v>
      </c>
      <c r="EG5" s="148">
        <v>2095</v>
      </c>
      <c r="EH5" s="148">
        <v>2096</v>
      </c>
      <c r="EI5" s="148">
        <v>2097</v>
      </c>
      <c r="EJ5" s="148">
        <v>2098</v>
      </c>
      <c r="EK5" s="148">
        <v>2099</v>
      </c>
    </row>
    <row r="6" spans="1:141" ht="15.75" x14ac:dyDescent="0.25">
      <c r="A6" s="101" t="s">
        <v>227</v>
      </c>
      <c r="B6" s="146">
        <v>316.91000000000003</v>
      </c>
      <c r="C6" s="146">
        <v>317.64</v>
      </c>
      <c r="D6" s="146">
        <v>318.45</v>
      </c>
      <c r="E6" s="146">
        <v>318.99</v>
      </c>
      <c r="F6" s="146">
        <v>319.62</v>
      </c>
      <c r="G6" s="146">
        <v>320.04000000000002</v>
      </c>
      <c r="H6" s="146">
        <v>321.37</v>
      </c>
      <c r="I6" s="146">
        <v>322.18</v>
      </c>
      <c r="J6" s="146">
        <v>323.05</v>
      </c>
      <c r="K6" s="146">
        <v>324.62</v>
      </c>
      <c r="L6" s="146">
        <v>325.68</v>
      </c>
      <c r="M6" s="146">
        <v>326.32</v>
      </c>
      <c r="N6" s="146">
        <v>327.45999999999998</v>
      </c>
      <c r="O6" s="146">
        <v>329.68</v>
      </c>
      <c r="P6" s="146">
        <v>330.19</v>
      </c>
      <c r="Q6" s="146">
        <v>331.12</v>
      </c>
      <c r="R6" s="146">
        <v>332.03</v>
      </c>
      <c r="S6" s="146">
        <v>333.84</v>
      </c>
      <c r="T6" s="146">
        <v>335.41</v>
      </c>
      <c r="U6" s="146">
        <v>336.84</v>
      </c>
      <c r="V6" s="146">
        <v>338.76</v>
      </c>
      <c r="W6" s="146">
        <v>340.12</v>
      </c>
      <c r="X6" s="146">
        <v>341.48</v>
      </c>
      <c r="Y6" s="146">
        <v>343.15</v>
      </c>
      <c r="Z6" s="146">
        <v>344.85</v>
      </c>
      <c r="AA6" s="146">
        <v>346.35</v>
      </c>
      <c r="AB6" s="146">
        <v>347.61</v>
      </c>
      <c r="AC6" s="146">
        <v>349.31</v>
      </c>
      <c r="AD6" s="146">
        <v>351.69</v>
      </c>
      <c r="AE6" s="146">
        <v>353.2</v>
      </c>
      <c r="AF6" s="146">
        <v>354.45</v>
      </c>
      <c r="AG6" s="146">
        <v>355.7</v>
      </c>
      <c r="AH6" s="146">
        <v>356.54</v>
      </c>
      <c r="AI6" s="147">
        <v>357.21</v>
      </c>
      <c r="AJ6" s="146">
        <v>358.96</v>
      </c>
      <c r="AK6" s="146">
        <v>360.97</v>
      </c>
      <c r="AL6" s="146">
        <v>362.74</v>
      </c>
      <c r="AM6" s="146">
        <v>363.88</v>
      </c>
      <c r="AN6" s="147">
        <v>366.84</v>
      </c>
      <c r="AO6" s="146">
        <v>368.54</v>
      </c>
      <c r="AP6" s="146">
        <v>369.71</v>
      </c>
      <c r="AQ6" s="146">
        <v>371.32</v>
      </c>
      <c r="AR6" s="146">
        <v>373.45</v>
      </c>
      <c r="AS6" s="147">
        <v>375.98</v>
      </c>
      <c r="AT6" s="147">
        <v>377.7</v>
      </c>
      <c r="AU6" s="147">
        <v>379.98</v>
      </c>
      <c r="AV6" s="147">
        <v>382.09</v>
      </c>
      <c r="AW6" s="146">
        <v>384.03</v>
      </c>
      <c r="AX6" s="146">
        <v>385.83</v>
      </c>
      <c r="AY6" s="146">
        <v>387.64</v>
      </c>
      <c r="AZ6" s="147">
        <v>390.1</v>
      </c>
      <c r="BA6" s="146">
        <v>391.85</v>
      </c>
      <c r="BB6" s="146">
        <v>394.06</v>
      </c>
      <c r="BC6" s="146">
        <v>396.74</v>
      </c>
      <c r="BD6" s="146">
        <v>398.87</v>
      </c>
      <c r="BE6" s="146">
        <v>401.01</v>
      </c>
      <c r="BF6" s="146">
        <v>404.41</v>
      </c>
      <c r="BG6" s="146">
        <v>406.76</v>
      </c>
      <c r="BH6" s="146">
        <v>408.72</v>
      </c>
      <c r="BI6" s="146">
        <v>411.66</v>
      </c>
      <c r="BJ6" s="146">
        <v>414.21</v>
      </c>
      <c r="BK6" s="146">
        <v>416.41</v>
      </c>
      <c r="BL6" s="146">
        <v>418.53</v>
      </c>
      <c r="BM6" s="146">
        <v>421.08</v>
      </c>
      <c r="BN6" s="146">
        <v>424.61</v>
      </c>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row>
    <row r="7" spans="1:141" x14ac:dyDescent="0.25">
      <c r="A7" s="4"/>
      <c r="B7" s="102">
        <v>1960</v>
      </c>
      <c r="C7" s="124">
        <v>1961</v>
      </c>
      <c r="D7" s="124">
        <v>1962</v>
      </c>
      <c r="E7" s="124">
        <v>1963</v>
      </c>
      <c r="F7" s="124">
        <v>1964</v>
      </c>
      <c r="G7" s="124">
        <v>1965</v>
      </c>
      <c r="H7" s="124">
        <v>1966</v>
      </c>
      <c r="I7" s="124">
        <v>1967</v>
      </c>
      <c r="J7" s="124">
        <v>1968</v>
      </c>
      <c r="K7" s="124">
        <v>1969</v>
      </c>
      <c r="L7" s="124">
        <v>1970</v>
      </c>
      <c r="M7" s="124">
        <v>1971</v>
      </c>
      <c r="N7" s="124">
        <v>1972</v>
      </c>
      <c r="O7" s="124">
        <v>1973</v>
      </c>
      <c r="P7" s="124">
        <v>1974</v>
      </c>
      <c r="Q7" s="124">
        <v>1975</v>
      </c>
      <c r="R7" s="124">
        <v>1976</v>
      </c>
      <c r="S7" s="124">
        <v>1977</v>
      </c>
      <c r="T7" s="124">
        <v>1978</v>
      </c>
      <c r="U7" s="124">
        <v>1979</v>
      </c>
      <c r="V7" s="124">
        <v>1980</v>
      </c>
      <c r="W7" s="124">
        <v>1981</v>
      </c>
      <c r="X7" s="124">
        <v>1982</v>
      </c>
      <c r="Y7" s="124">
        <v>1983</v>
      </c>
      <c r="Z7" s="124">
        <v>1984</v>
      </c>
      <c r="AA7" s="124">
        <v>1985</v>
      </c>
      <c r="AB7" s="124">
        <v>1986</v>
      </c>
      <c r="AC7" s="124">
        <v>1987</v>
      </c>
      <c r="AD7" s="124">
        <v>1988</v>
      </c>
      <c r="AE7" s="124">
        <v>1989</v>
      </c>
      <c r="AF7" s="124">
        <v>1990</v>
      </c>
      <c r="AG7" s="124">
        <v>1991</v>
      </c>
      <c r="AH7" s="124">
        <v>1992</v>
      </c>
      <c r="AI7" s="124">
        <v>1993</v>
      </c>
      <c r="AJ7" s="124">
        <v>1994</v>
      </c>
      <c r="AK7" s="124">
        <v>1995</v>
      </c>
      <c r="AL7" s="124">
        <v>1996</v>
      </c>
      <c r="AM7" s="124">
        <v>1997</v>
      </c>
      <c r="AN7" s="124">
        <v>1998</v>
      </c>
      <c r="AO7" s="124">
        <v>1999</v>
      </c>
      <c r="AP7" s="124">
        <v>2000</v>
      </c>
      <c r="AQ7" s="124">
        <v>2001</v>
      </c>
      <c r="AR7" s="124">
        <v>2002</v>
      </c>
      <c r="AS7" s="124">
        <v>2003</v>
      </c>
      <c r="AT7" s="124">
        <v>2004</v>
      </c>
      <c r="AU7" s="124">
        <v>2005</v>
      </c>
      <c r="AV7" s="124">
        <v>2006</v>
      </c>
      <c r="AW7" s="124">
        <v>2007</v>
      </c>
      <c r="AX7" s="124">
        <v>2008</v>
      </c>
      <c r="AY7" s="124">
        <v>2009</v>
      </c>
      <c r="AZ7" s="124">
        <v>2010</v>
      </c>
      <c r="BA7" s="124">
        <v>2011</v>
      </c>
      <c r="BB7" s="124">
        <v>2012</v>
      </c>
      <c r="BC7" s="124">
        <v>2013</v>
      </c>
      <c r="BD7" s="124">
        <v>2014</v>
      </c>
      <c r="BE7" s="124">
        <v>2015</v>
      </c>
      <c r="BF7" s="124">
        <v>2016</v>
      </c>
      <c r="BG7" s="124">
        <v>2017</v>
      </c>
      <c r="BH7" s="124">
        <v>2018</v>
      </c>
      <c r="BI7" s="124">
        <v>2019</v>
      </c>
      <c r="BJ7" s="124">
        <v>2020</v>
      </c>
      <c r="BK7" s="124">
        <v>2021</v>
      </c>
      <c r="BL7" s="124">
        <v>2022</v>
      </c>
      <c r="BM7" s="124">
        <v>2023</v>
      </c>
      <c r="BN7" s="124">
        <v>2024</v>
      </c>
      <c r="BO7" s="124">
        <v>2025</v>
      </c>
      <c r="BP7" s="124">
        <v>2026</v>
      </c>
      <c r="BQ7" s="124">
        <v>2027</v>
      </c>
      <c r="BR7" s="124">
        <v>2028</v>
      </c>
      <c r="BS7" s="124">
        <v>2029</v>
      </c>
      <c r="BT7" s="124">
        <v>2030</v>
      </c>
      <c r="BU7" s="124">
        <v>2031</v>
      </c>
      <c r="BV7" s="124">
        <v>2032</v>
      </c>
      <c r="BW7" s="124">
        <v>2033</v>
      </c>
      <c r="BX7" s="124">
        <v>2034</v>
      </c>
      <c r="BY7" s="124">
        <v>2035</v>
      </c>
      <c r="BZ7" s="124">
        <v>2036</v>
      </c>
      <c r="CA7" s="124">
        <v>2037</v>
      </c>
      <c r="CB7" s="124">
        <v>2038</v>
      </c>
      <c r="CC7" s="124">
        <v>2039</v>
      </c>
      <c r="CD7" s="124">
        <v>2040</v>
      </c>
      <c r="CE7" s="124">
        <v>2041</v>
      </c>
      <c r="CF7" s="124">
        <v>2042</v>
      </c>
      <c r="CG7" s="124">
        <v>2043</v>
      </c>
      <c r="CH7" s="124">
        <v>2044</v>
      </c>
      <c r="CI7" s="124">
        <v>2045</v>
      </c>
      <c r="CJ7" s="124">
        <v>2046</v>
      </c>
      <c r="CK7" s="124">
        <v>2047</v>
      </c>
      <c r="CL7" s="124">
        <v>2048</v>
      </c>
      <c r="CM7" s="124">
        <v>2049</v>
      </c>
      <c r="CN7" s="124">
        <v>2050</v>
      </c>
      <c r="CO7" s="124">
        <v>2051</v>
      </c>
      <c r="CP7" s="124">
        <v>2052</v>
      </c>
      <c r="CQ7" s="124">
        <v>2053</v>
      </c>
      <c r="CR7" s="124">
        <v>2054</v>
      </c>
      <c r="CS7" s="124">
        <v>2055</v>
      </c>
      <c r="CT7" s="124">
        <v>2056</v>
      </c>
      <c r="CU7" s="124">
        <v>2057</v>
      </c>
      <c r="CV7" s="124">
        <v>2058</v>
      </c>
      <c r="CW7" s="124">
        <v>2059</v>
      </c>
      <c r="CX7" s="124">
        <v>2060</v>
      </c>
      <c r="CY7" s="124">
        <v>2061</v>
      </c>
      <c r="CZ7" s="124">
        <v>2062</v>
      </c>
      <c r="DA7" s="124">
        <v>2063</v>
      </c>
      <c r="DB7" s="124">
        <v>2064</v>
      </c>
      <c r="DC7" s="124">
        <v>2065</v>
      </c>
      <c r="DD7" s="124">
        <v>2066</v>
      </c>
      <c r="DE7" s="124">
        <v>2067</v>
      </c>
      <c r="DF7" s="124">
        <v>2068</v>
      </c>
      <c r="DG7" s="124">
        <v>2069</v>
      </c>
      <c r="DH7" s="124">
        <v>2070</v>
      </c>
      <c r="DI7" s="124">
        <v>2071</v>
      </c>
      <c r="DJ7" s="124">
        <v>2072</v>
      </c>
      <c r="DK7" s="124">
        <v>2073</v>
      </c>
      <c r="DL7" s="124">
        <v>2074</v>
      </c>
      <c r="DM7" s="124">
        <v>2075</v>
      </c>
      <c r="DN7" s="124">
        <v>2076</v>
      </c>
      <c r="DO7" s="124">
        <v>2077</v>
      </c>
      <c r="DP7" s="124">
        <v>2078</v>
      </c>
      <c r="DQ7" s="124">
        <v>2079</v>
      </c>
      <c r="DR7" s="124">
        <v>2080</v>
      </c>
      <c r="DS7" s="124">
        <v>2081</v>
      </c>
      <c r="DT7" s="124">
        <v>2082</v>
      </c>
      <c r="DU7" s="124">
        <v>2083</v>
      </c>
      <c r="DV7" s="124">
        <v>2084</v>
      </c>
      <c r="DW7" s="124">
        <v>2085</v>
      </c>
      <c r="DX7" s="124">
        <v>2086</v>
      </c>
      <c r="DY7" s="124">
        <v>2087</v>
      </c>
      <c r="DZ7" s="124">
        <v>2088</v>
      </c>
      <c r="EA7" s="124">
        <v>2089</v>
      </c>
      <c r="EB7" s="124">
        <v>2090</v>
      </c>
      <c r="EC7" s="124">
        <v>2091</v>
      </c>
      <c r="ED7" s="124">
        <v>2092</v>
      </c>
      <c r="EE7" s="124">
        <v>2093</v>
      </c>
      <c r="EF7" s="124">
        <v>2094</v>
      </c>
      <c r="EG7" s="124">
        <v>2095</v>
      </c>
      <c r="EH7" s="124">
        <v>2096</v>
      </c>
      <c r="EI7" s="124">
        <v>2097</v>
      </c>
      <c r="EJ7" s="124">
        <v>2098</v>
      </c>
      <c r="EK7" s="124">
        <v>2099</v>
      </c>
    </row>
    <row r="8" spans="1:141" x14ac:dyDescent="0.25">
      <c r="A8" s="4"/>
      <c r="B8" s="125" t="s">
        <v>238</v>
      </c>
      <c r="C8" s="31">
        <f t="shared" ref="C8:BL8" si="0">C6-B6</f>
        <v>0.72999999999996135</v>
      </c>
      <c r="D8" s="31">
        <f t="shared" si="0"/>
        <v>0.81000000000000227</v>
      </c>
      <c r="E8" s="31">
        <f t="shared" si="0"/>
        <v>0.54000000000002046</v>
      </c>
      <c r="F8" s="31">
        <f t="shared" si="0"/>
        <v>0.62999999999999545</v>
      </c>
      <c r="G8" s="31">
        <f t="shared" si="0"/>
        <v>0.42000000000001592</v>
      </c>
      <c r="H8" s="31">
        <f t="shared" si="0"/>
        <v>1.3299999999999841</v>
      </c>
      <c r="I8" s="31">
        <f t="shared" si="0"/>
        <v>0.81000000000000227</v>
      </c>
      <c r="J8" s="31">
        <f t="shared" si="0"/>
        <v>0.87000000000000455</v>
      </c>
      <c r="K8" s="31">
        <f t="shared" si="0"/>
        <v>1.5699999999999932</v>
      </c>
      <c r="L8" s="31">
        <f t="shared" si="0"/>
        <v>1.0600000000000023</v>
      </c>
      <c r="M8" s="31">
        <f t="shared" si="0"/>
        <v>0.63999999999998636</v>
      </c>
      <c r="N8" s="31">
        <f t="shared" si="0"/>
        <v>1.1399999999999864</v>
      </c>
      <c r="O8" s="31">
        <f t="shared" si="0"/>
        <v>2.2200000000000273</v>
      </c>
      <c r="P8" s="31">
        <f t="shared" si="0"/>
        <v>0.50999999999999091</v>
      </c>
      <c r="Q8" s="31">
        <f t="shared" si="0"/>
        <v>0.93000000000000682</v>
      </c>
      <c r="R8" s="31">
        <f t="shared" si="0"/>
        <v>0.90999999999996817</v>
      </c>
      <c r="S8" s="31">
        <f t="shared" si="0"/>
        <v>1.8100000000000023</v>
      </c>
      <c r="T8" s="31">
        <f t="shared" si="0"/>
        <v>1.57000000000005</v>
      </c>
      <c r="U8" s="31">
        <f t="shared" si="0"/>
        <v>1.42999999999995</v>
      </c>
      <c r="V8" s="31">
        <f t="shared" si="0"/>
        <v>1.9200000000000159</v>
      </c>
      <c r="W8" s="31">
        <f t="shared" si="0"/>
        <v>1.3600000000000136</v>
      </c>
      <c r="X8" s="31">
        <f t="shared" si="0"/>
        <v>1.3600000000000136</v>
      </c>
      <c r="Y8" s="31">
        <f t="shared" si="0"/>
        <v>1.6699999999999591</v>
      </c>
      <c r="Z8" s="31">
        <f t="shared" si="0"/>
        <v>1.7000000000000455</v>
      </c>
      <c r="AA8" s="31">
        <f t="shared" si="0"/>
        <v>1.5</v>
      </c>
      <c r="AB8" s="31">
        <f t="shared" si="0"/>
        <v>1.2599999999999909</v>
      </c>
      <c r="AC8" s="31">
        <f t="shared" si="0"/>
        <v>1.6999999999999886</v>
      </c>
      <c r="AD8" s="31">
        <f t="shared" si="0"/>
        <v>2.3799999999999955</v>
      </c>
      <c r="AE8" s="31">
        <f t="shared" si="0"/>
        <v>1.5099999999999909</v>
      </c>
      <c r="AF8" s="31">
        <f t="shared" si="0"/>
        <v>1.25</v>
      </c>
      <c r="AG8" s="31">
        <f t="shared" si="0"/>
        <v>1.25</v>
      </c>
      <c r="AH8" s="31">
        <f t="shared" si="0"/>
        <v>0.84000000000003183</v>
      </c>
      <c r="AI8" s="31">
        <f t="shared" si="0"/>
        <v>0.66999999999995907</v>
      </c>
      <c r="AJ8" s="31">
        <f t="shared" si="0"/>
        <v>1.75</v>
      </c>
      <c r="AK8" s="31">
        <f t="shared" si="0"/>
        <v>2.0100000000000477</v>
      </c>
      <c r="AL8" s="31">
        <f t="shared" si="0"/>
        <v>1.7699999999999818</v>
      </c>
      <c r="AM8" s="31">
        <f t="shared" si="0"/>
        <v>1.1399999999999864</v>
      </c>
      <c r="AN8" s="31">
        <f t="shared" si="0"/>
        <v>2.9599999999999795</v>
      </c>
      <c r="AO8" s="31">
        <f t="shared" si="0"/>
        <v>1.7000000000000455</v>
      </c>
      <c r="AP8" s="31">
        <f t="shared" si="0"/>
        <v>1.1699999999999591</v>
      </c>
      <c r="AQ8" s="31">
        <f t="shared" si="0"/>
        <v>1.6100000000000136</v>
      </c>
      <c r="AR8" s="31">
        <f t="shared" si="0"/>
        <v>2.1299999999999955</v>
      </c>
      <c r="AS8" s="31">
        <f t="shared" si="0"/>
        <v>2.5300000000000296</v>
      </c>
      <c r="AT8" s="31">
        <f t="shared" si="0"/>
        <v>1.7199999999999704</v>
      </c>
      <c r="AU8" s="31">
        <f t="shared" si="0"/>
        <v>2.2800000000000296</v>
      </c>
      <c r="AV8" s="31">
        <f t="shared" si="0"/>
        <v>2.1099999999999568</v>
      </c>
      <c r="AW8" s="31">
        <f t="shared" si="0"/>
        <v>1.9399999999999977</v>
      </c>
      <c r="AX8" s="31">
        <f t="shared" si="0"/>
        <v>1.8000000000000114</v>
      </c>
      <c r="AY8" s="31">
        <f t="shared" si="0"/>
        <v>1.8100000000000023</v>
      </c>
      <c r="AZ8" s="31">
        <f t="shared" si="0"/>
        <v>2.4600000000000364</v>
      </c>
      <c r="BA8" s="31">
        <f t="shared" si="0"/>
        <v>1.75</v>
      </c>
      <c r="BB8" s="31">
        <f t="shared" si="0"/>
        <v>2.2099999999999795</v>
      </c>
      <c r="BC8" s="31">
        <f t="shared" si="0"/>
        <v>2.6800000000000068</v>
      </c>
      <c r="BD8" s="31">
        <f t="shared" si="0"/>
        <v>2.1299999999999955</v>
      </c>
      <c r="BE8" s="31">
        <f t="shared" si="0"/>
        <v>2.1399999999999864</v>
      </c>
      <c r="BF8" s="31">
        <f t="shared" si="0"/>
        <v>3.4000000000000341</v>
      </c>
      <c r="BG8" s="31">
        <f t="shared" si="0"/>
        <v>2.3499999999999659</v>
      </c>
      <c r="BH8" s="31">
        <f t="shared" si="0"/>
        <v>1.9600000000000364</v>
      </c>
      <c r="BI8" s="31">
        <f t="shared" si="0"/>
        <v>2.9399999999999977</v>
      </c>
      <c r="BJ8" s="31">
        <f t="shared" si="0"/>
        <v>2.5499999999999545</v>
      </c>
      <c r="BK8" s="31">
        <f t="shared" si="0"/>
        <v>2.2000000000000455</v>
      </c>
      <c r="BL8" s="31">
        <f t="shared" si="0"/>
        <v>2.1199999999999477</v>
      </c>
      <c r="BM8" s="31">
        <f t="shared" ref="BM8" si="1">BM6-BL6</f>
        <v>2.5500000000000114</v>
      </c>
      <c r="BN8" s="31">
        <f t="shared" ref="BN8" si="2">BN6-BM6</f>
        <v>3.5300000000000296</v>
      </c>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row>
    <row r="29" spans="1:221" x14ac:dyDescent="0.25">
      <c r="A29" s="103">
        <f>SUM(B30:BG30)/58</f>
        <v>-0.22000000000000008</v>
      </c>
      <c r="B29" s="104">
        <f>A29</f>
        <v>-0.22000000000000008</v>
      </c>
      <c r="C29" s="104">
        <f>A29</f>
        <v>-0.22000000000000008</v>
      </c>
      <c r="D29" s="104">
        <f>A29</f>
        <v>-0.22000000000000008</v>
      </c>
      <c r="E29" s="104">
        <f>A29</f>
        <v>-0.22000000000000008</v>
      </c>
      <c r="F29" s="104">
        <f>A29</f>
        <v>-0.22000000000000008</v>
      </c>
      <c r="G29" s="104">
        <f>A29</f>
        <v>-0.22000000000000008</v>
      </c>
      <c r="H29" s="104">
        <f>A29</f>
        <v>-0.22000000000000008</v>
      </c>
      <c r="I29" s="104">
        <f>A29</f>
        <v>-0.22000000000000008</v>
      </c>
      <c r="J29" s="104">
        <f>A29</f>
        <v>-0.22000000000000008</v>
      </c>
      <c r="K29" s="104">
        <f>A29</f>
        <v>-0.22000000000000008</v>
      </c>
      <c r="L29" s="104">
        <f>A29</f>
        <v>-0.22000000000000008</v>
      </c>
      <c r="M29" s="104">
        <f>A29</f>
        <v>-0.22000000000000008</v>
      </c>
      <c r="N29" s="104">
        <f>A29</f>
        <v>-0.22000000000000008</v>
      </c>
      <c r="O29" s="104">
        <f>A29</f>
        <v>-0.22000000000000008</v>
      </c>
      <c r="P29" s="104">
        <f>A29</f>
        <v>-0.22000000000000008</v>
      </c>
      <c r="Q29" s="104">
        <f>A29</f>
        <v>-0.22000000000000008</v>
      </c>
      <c r="R29" s="104">
        <f>A29</f>
        <v>-0.22000000000000008</v>
      </c>
      <c r="S29" s="104">
        <f>A29</f>
        <v>-0.22000000000000008</v>
      </c>
      <c r="T29" s="104">
        <f>A29</f>
        <v>-0.22000000000000008</v>
      </c>
      <c r="U29" s="104">
        <f>A29</f>
        <v>-0.22000000000000008</v>
      </c>
      <c r="V29" s="104">
        <f>A29</f>
        <v>-0.22000000000000008</v>
      </c>
      <c r="W29" s="104">
        <f>A29</f>
        <v>-0.22000000000000008</v>
      </c>
      <c r="X29" s="104">
        <f>A29</f>
        <v>-0.22000000000000008</v>
      </c>
      <c r="Y29" s="104">
        <f>A29</f>
        <v>-0.22000000000000008</v>
      </c>
      <c r="Z29" s="104">
        <f>A29</f>
        <v>-0.22000000000000008</v>
      </c>
      <c r="AA29" s="104">
        <f>A29</f>
        <v>-0.22000000000000008</v>
      </c>
      <c r="AB29" s="104">
        <f>A29</f>
        <v>-0.22000000000000008</v>
      </c>
      <c r="AC29" s="104">
        <f>A29</f>
        <v>-0.22000000000000008</v>
      </c>
      <c r="AD29" s="104">
        <f>A29</f>
        <v>-0.22000000000000008</v>
      </c>
      <c r="AE29" s="104">
        <f>A29</f>
        <v>-0.22000000000000008</v>
      </c>
      <c r="AF29" s="104">
        <f>A29</f>
        <v>-0.22000000000000008</v>
      </c>
      <c r="AG29" s="104">
        <f>A29</f>
        <v>-0.22000000000000008</v>
      </c>
      <c r="AH29" s="104">
        <f>A29</f>
        <v>-0.22000000000000008</v>
      </c>
      <c r="AI29" s="104">
        <f>A29</f>
        <v>-0.22000000000000008</v>
      </c>
      <c r="AJ29" s="104">
        <f>A29</f>
        <v>-0.22000000000000008</v>
      </c>
      <c r="AK29" s="104">
        <f>A29</f>
        <v>-0.22000000000000008</v>
      </c>
      <c r="AL29" s="104">
        <f>A29</f>
        <v>-0.22000000000000008</v>
      </c>
      <c r="AM29" s="104">
        <f>A29</f>
        <v>-0.22000000000000008</v>
      </c>
      <c r="AN29" s="104">
        <f>A29</f>
        <v>-0.22000000000000008</v>
      </c>
      <c r="AO29" s="104">
        <f>A29</f>
        <v>-0.22000000000000008</v>
      </c>
      <c r="AP29" s="104">
        <f>A29</f>
        <v>-0.22000000000000008</v>
      </c>
      <c r="AQ29" s="104">
        <f>A29</f>
        <v>-0.22000000000000008</v>
      </c>
      <c r="AR29" s="104">
        <f>A29</f>
        <v>-0.22000000000000008</v>
      </c>
      <c r="AS29" s="104">
        <f>A29</f>
        <v>-0.22000000000000008</v>
      </c>
      <c r="AT29" s="104">
        <f>A29</f>
        <v>-0.22000000000000008</v>
      </c>
      <c r="AU29" s="104">
        <f>A29</f>
        <v>-0.22000000000000008</v>
      </c>
      <c r="AV29" s="104">
        <f>A29</f>
        <v>-0.22000000000000008</v>
      </c>
      <c r="AW29" s="104">
        <f>A29</f>
        <v>-0.22000000000000008</v>
      </c>
      <c r="AX29" s="104">
        <f>A29</f>
        <v>-0.22000000000000008</v>
      </c>
      <c r="AY29" s="104">
        <f>A29</f>
        <v>-0.22000000000000008</v>
      </c>
      <c r="AZ29" s="104">
        <f>A29</f>
        <v>-0.22000000000000008</v>
      </c>
      <c r="BA29" s="104">
        <f>A29</f>
        <v>-0.22000000000000008</v>
      </c>
      <c r="BB29" s="104">
        <f>A29</f>
        <v>-0.22000000000000008</v>
      </c>
      <c r="BC29" s="104">
        <f>A29</f>
        <v>-0.22000000000000008</v>
      </c>
      <c r="BD29" s="104">
        <f>A29</f>
        <v>-0.22000000000000008</v>
      </c>
      <c r="BE29" s="104">
        <f>A29</f>
        <v>-0.22000000000000008</v>
      </c>
      <c r="BF29" s="104">
        <f>A29</f>
        <v>-0.22000000000000008</v>
      </c>
      <c r="BG29" s="104">
        <f>A29</f>
        <v>-0.22000000000000008</v>
      </c>
      <c r="BH29" s="104">
        <f>A29</f>
        <v>-0.22000000000000008</v>
      </c>
      <c r="BI29" s="104">
        <f>A29</f>
        <v>-0.22000000000000008</v>
      </c>
      <c r="BJ29" s="104">
        <f>A29</f>
        <v>-0.22000000000000008</v>
      </c>
      <c r="BK29" s="104">
        <f>A29</f>
        <v>-0.22000000000000008</v>
      </c>
      <c r="BL29" s="104">
        <f>A29</f>
        <v>-0.22000000000000008</v>
      </c>
      <c r="BM29" s="104">
        <f>A29</f>
        <v>-0.22000000000000008</v>
      </c>
      <c r="BN29" s="104">
        <f>A29</f>
        <v>-0.22000000000000008</v>
      </c>
      <c r="BO29" s="104">
        <f>A29</f>
        <v>-0.22000000000000008</v>
      </c>
      <c r="BP29" s="104">
        <f>A29</f>
        <v>-0.22000000000000008</v>
      </c>
      <c r="BQ29" s="104">
        <f>A29</f>
        <v>-0.22000000000000008</v>
      </c>
      <c r="BR29" s="104">
        <f>A29</f>
        <v>-0.22000000000000008</v>
      </c>
      <c r="BS29" s="104">
        <f>A29</f>
        <v>-0.22000000000000008</v>
      </c>
      <c r="BT29" s="104">
        <f>A29</f>
        <v>-0.22000000000000008</v>
      </c>
      <c r="BU29" s="104">
        <f>A29</f>
        <v>-0.22000000000000008</v>
      </c>
      <c r="BV29" s="104">
        <f>A29</f>
        <v>-0.22000000000000008</v>
      </c>
      <c r="BW29" s="104">
        <f>A29</f>
        <v>-0.22000000000000008</v>
      </c>
      <c r="BX29" s="104">
        <f>A29</f>
        <v>-0.22000000000000008</v>
      </c>
      <c r="BY29" s="104">
        <f>A29</f>
        <v>-0.22000000000000008</v>
      </c>
      <c r="BZ29" s="104">
        <f>A29</f>
        <v>-0.22000000000000008</v>
      </c>
      <c r="CA29" s="104">
        <f>A29</f>
        <v>-0.22000000000000008</v>
      </c>
      <c r="CB29" s="104">
        <f>A29</f>
        <v>-0.22000000000000008</v>
      </c>
      <c r="CC29" s="104">
        <f>A29</f>
        <v>-0.22000000000000008</v>
      </c>
      <c r="CD29" s="104">
        <f>A29</f>
        <v>-0.22000000000000008</v>
      </c>
      <c r="CE29" s="104">
        <f>A29</f>
        <v>-0.22000000000000008</v>
      </c>
      <c r="CF29" s="104">
        <f>A29</f>
        <v>-0.22000000000000008</v>
      </c>
      <c r="CG29" s="104">
        <f>A29</f>
        <v>-0.22000000000000008</v>
      </c>
      <c r="CH29" s="104">
        <f>A29</f>
        <v>-0.22000000000000008</v>
      </c>
      <c r="CI29" s="104">
        <f>A29</f>
        <v>-0.22000000000000008</v>
      </c>
      <c r="CJ29" s="104">
        <f>A29</f>
        <v>-0.22000000000000008</v>
      </c>
      <c r="CK29" s="104">
        <f>A29</f>
        <v>-0.22000000000000008</v>
      </c>
      <c r="CL29" s="104">
        <f>A29</f>
        <v>-0.22000000000000008</v>
      </c>
      <c r="CM29" s="104">
        <f>A29</f>
        <v>-0.22000000000000008</v>
      </c>
      <c r="CN29" s="104">
        <f>A29</f>
        <v>-0.22000000000000008</v>
      </c>
      <c r="CO29" s="104">
        <f>A29</f>
        <v>-0.22000000000000008</v>
      </c>
      <c r="CP29" s="104">
        <f>A29</f>
        <v>-0.22000000000000008</v>
      </c>
      <c r="CQ29" s="104">
        <f>A29</f>
        <v>-0.22000000000000008</v>
      </c>
      <c r="CR29" s="104">
        <f>A29</f>
        <v>-0.22000000000000008</v>
      </c>
      <c r="CS29" s="104">
        <f>A29</f>
        <v>-0.22000000000000008</v>
      </c>
      <c r="CT29" s="104">
        <f>A29</f>
        <v>-0.22000000000000008</v>
      </c>
      <c r="CU29" s="104">
        <f>A29</f>
        <v>-0.22000000000000008</v>
      </c>
      <c r="CV29" s="104">
        <f>A29</f>
        <v>-0.22000000000000008</v>
      </c>
      <c r="CW29" s="104">
        <f>A29</f>
        <v>-0.22000000000000008</v>
      </c>
      <c r="CX29" s="104">
        <f>A29</f>
        <v>-0.22000000000000008</v>
      </c>
      <c r="CY29" s="104">
        <f>A29</f>
        <v>-0.22000000000000008</v>
      </c>
      <c r="CZ29" s="104">
        <f>A29</f>
        <v>-0.22000000000000008</v>
      </c>
      <c r="DA29" s="104">
        <f>A29</f>
        <v>-0.22000000000000008</v>
      </c>
      <c r="DB29" s="104">
        <f>A29</f>
        <v>-0.22000000000000008</v>
      </c>
      <c r="DC29" s="104">
        <f>A29</f>
        <v>-0.22000000000000008</v>
      </c>
      <c r="DD29" s="104">
        <f>A29</f>
        <v>-0.22000000000000008</v>
      </c>
      <c r="DE29" s="104">
        <f>A29</f>
        <v>-0.22000000000000008</v>
      </c>
      <c r="DF29" s="104">
        <f>A29</f>
        <v>-0.22000000000000008</v>
      </c>
      <c r="DG29" s="104">
        <f>A29</f>
        <v>-0.22000000000000008</v>
      </c>
      <c r="DH29" s="104">
        <f>A29</f>
        <v>-0.22000000000000008</v>
      </c>
      <c r="DI29" s="104">
        <f>A29</f>
        <v>-0.22000000000000008</v>
      </c>
      <c r="DJ29" s="104">
        <f>A29</f>
        <v>-0.22000000000000008</v>
      </c>
      <c r="DK29" s="104">
        <f>A29</f>
        <v>-0.22000000000000008</v>
      </c>
      <c r="DL29" s="104">
        <f>A29</f>
        <v>-0.22000000000000008</v>
      </c>
      <c r="DM29" s="104">
        <f>A29</f>
        <v>-0.22000000000000008</v>
      </c>
      <c r="DN29" s="104">
        <f>A29</f>
        <v>-0.22000000000000008</v>
      </c>
      <c r="DO29" s="104">
        <f>A29</f>
        <v>-0.22000000000000008</v>
      </c>
      <c r="DP29" s="104">
        <f>A29</f>
        <v>-0.22000000000000008</v>
      </c>
      <c r="DQ29" s="104">
        <f>A29</f>
        <v>-0.22000000000000008</v>
      </c>
      <c r="DR29" s="104">
        <f>A29</f>
        <v>-0.22000000000000008</v>
      </c>
      <c r="DS29" s="104">
        <f>A29</f>
        <v>-0.22000000000000008</v>
      </c>
      <c r="DT29" s="104">
        <f>A29</f>
        <v>-0.22000000000000008</v>
      </c>
      <c r="DU29" s="104">
        <f>A29</f>
        <v>-0.22000000000000008</v>
      </c>
      <c r="DV29" s="104">
        <f>A29</f>
        <v>-0.22000000000000008</v>
      </c>
      <c r="DW29" s="104">
        <f>A29</f>
        <v>-0.22000000000000008</v>
      </c>
      <c r="DX29" s="104">
        <f>A29</f>
        <v>-0.22000000000000008</v>
      </c>
      <c r="DY29" s="104">
        <f>A29</f>
        <v>-0.22000000000000008</v>
      </c>
      <c r="DZ29" s="104">
        <f>A29</f>
        <v>-0.22000000000000008</v>
      </c>
      <c r="EA29" s="104">
        <f>A29</f>
        <v>-0.22000000000000008</v>
      </c>
      <c r="EB29" s="104">
        <f>A29</f>
        <v>-0.22000000000000008</v>
      </c>
      <c r="EC29" s="104">
        <f>A29</f>
        <v>-0.22000000000000008</v>
      </c>
      <c r="ED29" s="104">
        <f>A29</f>
        <v>-0.22000000000000008</v>
      </c>
      <c r="EE29" s="104">
        <f>A29</f>
        <v>-0.22000000000000008</v>
      </c>
      <c r="EF29" s="104">
        <f>A29</f>
        <v>-0.22000000000000008</v>
      </c>
      <c r="EG29" s="104">
        <f>A29</f>
        <v>-0.22000000000000008</v>
      </c>
      <c r="EH29" s="104">
        <f>A29</f>
        <v>-0.22000000000000008</v>
      </c>
      <c r="EI29" s="104">
        <f>A29</f>
        <v>-0.22000000000000008</v>
      </c>
      <c r="EJ29" s="104">
        <f>A29</f>
        <v>-0.22000000000000008</v>
      </c>
      <c r="EK29" s="104">
        <f>A29</f>
        <v>-0.22000000000000008</v>
      </c>
      <c r="EL29" s="104">
        <f>A29</f>
        <v>-0.22000000000000008</v>
      </c>
      <c r="EM29" s="104">
        <f>A29</f>
        <v>-0.22000000000000008</v>
      </c>
      <c r="EN29" s="104">
        <f>A29</f>
        <v>-0.22000000000000008</v>
      </c>
      <c r="EO29" s="104">
        <f>A29</f>
        <v>-0.22000000000000008</v>
      </c>
      <c r="EP29" s="104">
        <f>A29</f>
        <v>-0.22000000000000008</v>
      </c>
      <c r="EQ29" s="104">
        <f>A29</f>
        <v>-0.22000000000000008</v>
      </c>
      <c r="ER29" s="104">
        <f>A29</f>
        <v>-0.22000000000000008</v>
      </c>
      <c r="ES29" s="104">
        <f>A29</f>
        <v>-0.22000000000000008</v>
      </c>
      <c r="ET29" s="104">
        <f>A29</f>
        <v>-0.22000000000000008</v>
      </c>
      <c r="EU29" s="104">
        <f>A29</f>
        <v>-0.22000000000000008</v>
      </c>
      <c r="EV29" s="104">
        <f>A29</f>
        <v>-0.22000000000000008</v>
      </c>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row>
    <row r="30" spans="1:221" x14ac:dyDescent="0.25">
      <c r="A30" s="105" t="s">
        <v>228</v>
      </c>
      <c r="B30">
        <v>-0.17</v>
      </c>
      <c r="C30">
        <v>-0.09</v>
      </c>
      <c r="D30">
        <v>-0.15</v>
      </c>
      <c r="E30">
        <v>-0.18</v>
      </c>
      <c r="F30">
        <v>-0.28999999999999998</v>
      </c>
      <c r="G30">
        <v>-0.28000000000000003</v>
      </c>
      <c r="H30">
        <v>-0.27</v>
      </c>
      <c r="I30">
        <v>-0.33</v>
      </c>
      <c r="J30">
        <v>-0.09</v>
      </c>
      <c r="K30">
        <v>-0.04</v>
      </c>
      <c r="L30">
        <v>-0.33</v>
      </c>
      <c r="M30">
        <v>-0.22</v>
      </c>
      <c r="N30">
        <v>-0.25</v>
      </c>
      <c r="O30">
        <v>-0.32</v>
      </c>
      <c r="P30">
        <v>-0.32</v>
      </c>
      <c r="Q30">
        <v>-0.21</v>
      </c>
      <c r="R30">
        <v>-0.1</v>
      </c>
      <c r="S30">
        <v>-0.09</v>
      </c>
      <c r="T30">
        <v>-0.25</v>
      </c>
      <c r="U30">
        <v>-0.15</v>
      </c>
      <c r="V30">
        <v>-0.05</v>
      </c>
      <c r="W30">
        <v>-0.11</v>
      </c>
      <c r="X30">
        <v>-0.22</v>
      </c>
      <c r="Y30">
        <v>-0.36</v>
      </c>
      <c r="Z30">
        <v>-0.43</v>
      </c>
      <c r="AA30">
        <v>-0.25</v>
      </c>
      <c r="AB30">
        <v>-0.16</v>
      </c>
      <c r="AC30">
        <v>-0.34</v>
      </c>
      <c r="AD30">
        <v>-0.42</v>
      </c>
      <c r="AE30">
        <v>-0.42</v>
      </c>
      <c r="AF30">
        <v>-0.37</v>
      </c>
      <c r="AG30">
        <v>-0.4</v>
      </c>
      <c r="AH30">
        <v>-0.33</v>
      </c>
      <c r="AI30">
        <v>-0.32</v>
      </c>
      <c r="AJ30">
        <v>-0.14000000000000001</v>
      </c>
      <c r="AK30">
        <v>-0.09</v>
      </c>
      <c r="AL30">
        <v>-0.3</v>
      </c>
      <c r="AM30">
        <v>-0.43</v>
      </c>
      <c r="AN30">
        <v>-0.31</v>
      </c>
      <c r="AO30">
        <v>-0.23</v>
      </c>
      <c r="AP30">
        <v>-0.23</v>
      </c>
      <c r="AQ30">
        <v>-0.17</v>
      </c>
      <c r="AR30">
        <v>-0.24</v>
      </c>
      <c r="AS30">
        <v>-0.25</v>
      </c>
      <c r="AT30">
        <v>-0.23</v>
      </c>
      <c r="AU30">
        <v>-0.21</v>
      </c>
      <c r="AV30">
        <v>-7.0000000000000007E-2</v>
      </c>
      <c r="AW30">
        <v>-0.17</v>
      </c>
      <c r="AX30">
        <v>-0.16</v>
      </c>
      <c r="AY30">
        <v>-0.32</v>
      </c>
      <c r="AZ30">
        <v>-0.11</v>
      </c>
      <c r="BA30">
        <v>-0.05</v>
      </c>
      <c r="BB30">
        <v>-0.13</v>
      </c>
      <c r="BC30">
        <v>-0.24</v>
      </c>
      <c r="BD30">
        <v>-0.1</v>
      </c>
      <c r="BE30">
        <v>-0.15</v>
      </c>
      <c r="BF30">
        <v>-0.11</v>
      </c>
      <c r="BG30">
        <v>-0.01</v>
      </c>
      <c r="BH30">
        <v>0</v>
      </c>
      <c r="BI30">
        <v>0.02</v>
      </c>
      <c r="BJ30">
        <v>0.15</v>
      </c>
      <c r="BK30">
        <v>0.23</v>
      </c>
      <c r="BL30">
        <v>0.09</v>
      </c>
      <c r="BM30">
        <v>7.0000000000000007E-2</v>
      </c>
      <c r="BN30">
        <v>0.24</v>
      </c>
      <c r="BO30">
        <v>0.15</v>
      </c>
      <c r="BP30">
        <v>-0.04</v>
      </c>
      <c r="BQ30">
        <v>0</v>
      </c>
      <c r="BR30">
        <v>-7.0000000000000007E-2</v>
      </c>
      <c r="BS30">
        <v>-0.06</v>
      </c>
      <c r="BT30">
        <v>-0.13</v>
      </c>
      <c r="BU30">
        <v>-0.03</v>
      </c>
      <c r="BV30">
        <v>0.05</v>
      </c>
      <c r="BW30">
        <v>0.1</v>
      </c>
      <c r="BX30">
        <v>-0.09</v>
      </c>
      <c r="BY30">
        <v>-0.12</v>
      </c>
      <c r="BZ30">
        <v>-0.16</v>
      </c>
      <c r="CA30">
        <v>0.06</v>
      </c>
      <c r="CB30">
        <v>0.09</v>
      </c>
      <c r="CC30">
        <v>0.08</v>
      </c>
      <c r="CD30">
        <v>0.01</v>
      </c>
      <c r="CE30">
        <v>0.08</v>
      </c>
      <c r="CF30">
        <v>0.06</v>
      </c>
      <c r="CG30">
        <v>7.0000000000000007E-2</v>
      </c>
      <c r="CH30">
        <v>-0.16</v>
      </c>
      <c r="CI30">
        <v>-7.0000000000000007E-2</v>
      </c>
      <c r="CJ30">
        <v>-0.03</v>
      </c>
      <c r="CK30">
        <v>0.01</v>
      </c>
      <c r="CL30">
        <v>-0.05</v>
      </c>
      <c r="CM30">
        <v>0.1</v>
      </c>
      <c r="CN30">
        <v>0.06</v>
      </c>
      <c r="CO30">
        <v>-0.06</v>
      </c>
      <c r="CP30">
        <v>0.06</v>
      </c>
      <c r="CQ30">
        <v>0.2</v>
      </c>
      <c r="CR30">
        <v>-0.05</v>
      </c>
      <c r="CS30">
        <v>0.01</v>
      </c>
      <c r="CT30">
        <v>-0.05</v>
      </c>
      <c r="CU30">
        <v>0.21</v>
      </c>
      <c r="CV30">
        <v>0.11</v>
      </c>
      <c r="CW30">
        <v>0.2</v>
      </c>
      <c r="CX30">
        <v>0.31</v>
      </c>
      <c r="CY30">
        <v>0.35</v>
      </c>
      <c r="CZ30">
        <v>0.17</v>
      </c>
      <c r="DA30">
        <v>0.35</v>
      </c>
      <c r="DB30">
        <v>0.19</v>
      </c>
      <c r="DC30">
        <v>0.16</v>
      </c>
      <c r="DD30">
        <v>0.23</v>
      </c>
      <c r="DE30">
        <v>0.34</v>
      </c>
      <c r="DF30">
        <v>0.4</v>
      </c>
      <c r="DG30">
        <v>0.28999999999999998</v>
      </c>
      <c r="DH30">
        <v>0.45</v>
      </c>
      <c r="DI30">
        <v>0.42</v>
      </c>
      <c r="DJ30">
        <v>0.24</v>
      </c>
      <c r="DK30">
        <v>0.27</v>
      </c>
      <c r="DL30">
        <v>0.33</v>
      </c>
      <c r="DM30">
        <v>0.48</v>
      </c>
      <c r="DN30">
        <v>0.35</v>
      </c>
      <c r="DO30">
        <v>0.49</v>
      </c>
      <c r="DP30">
        <v>0.63</v>
      </c>
      <c r="DQ30">
        <v>0.41</v>
      </c>
      <c r="DR30">
        <v>0.41</v>
      </c>
      <c r="DS30">
        <v>0.55000000000000004</v>
      </c>
      <c r="DT30">
        <v>0.62</v>
      </c>
      <c r="DU30">
        <v>0.63</v>
      </c>
      <c r="DV30">
        <v>0.56000000000000005</v>
      </c>
      <c r="DW30">
        <v>0.69</v>
      </c>
      <c r="DX30">
        <v>0.65</v>
      </c>
      <c r="DY30">
        <v>0.65</v>
      </c>
      <c r="DZ30">
        <v>0.54</v>
      </c>
      <c r="EA30">
        <v>0.67</v>
      </c>
      <c r="EB30">
        <v>0.73</v>
      </c>
      <c r="EC30">
        <v>0.62</v>
      </c>
      <c r="ED30">
        <v>0.66</v>
      </c>
      <c r="EE30">
        <v>0.68</v>
      </c>
      <c r="EF30">
        <v>0.76</v>
      </c>
      <c r="EG30">
        <v>0.92</v>
      </c>
      <c r="EH30">
        <v>1.03</v>
      </c>
      <c r="EI30">
        <v>0.94</v>
      </c>
      <c r="EJ30">
        <v>0.87</v>
      </c>
      <c r="EK30">
        <v>0.99</v>
      </c>
      <c r="EL30">
        <v>1.02</v>
      </c>
      <c r="EM30">
        <v>0.87</v>
      </c>
      <c r="EN30">
        <v>0.9</v>
      </c>
      <c r="EO30">
        <v>1.19</v>
      </c>
      <c r="EP30">
        <v>1.29</v>
      </c>
      <c r="EQ30" s="104"/>
      <c r="ER30" s="104"/>
      <c r="ES30" s="104"/>
      <c r="ET30" s="104"/>
      <c r="EU30" s="104"/>
      <c r="EV30" s="104"/>
      <c r="EW30" s="104"/>
      <c r="EX30" s="104"/>
      <c r="EY30" s="104"/>
      <c r="EZ30" s="104"/>
      <c r="FA30" s="104"/>
      <c r="FB30" s="104"/>
      <c r="FC30" s="104"/>
      <c r="FD30" s="104"/>
      <c r="FE30" s="104"/>
      <c r="FF30" s="104"/>
      <c r="FG30" s="104"/>
      <c r="FH30" s="104"/>
      <c r="FI30" s="104"/>
      <c r="FJ30" s="104"/>
      <c r="FK30" s="104"/>
      <c r="FL30" s="104"/>
      <c r="FM30" s="104"/>
      <c r="FN30" s="104"/>
      <c r="FO30" s="104"/>
      <c r="FP30" s="104"/>
      <c r="FQ30" s="104"/>
      <c r="FR30" s="104"/>
    </row>
    <row r="31" spans="1:221" x14ac:dyDescent="0.25">
      <c r="A31" s="81" t="s">
        <v>232</v>
      </c>
      <c r="B31" s="104">
        <f t="shared" ref="B31:BM31" si="3">B30-B29</f>
        <v>5.0000000000000072E-2</v>
      </c>
      <c r="C31" s="104">
        <f t="shared" si="3"/>
        <v>0.13000000000000009</v>
      </c>
      <c r="D31" s="104">
        <f t="shared" si="3"/>
        <v>7.000000000000009E-2</v>
      </c>
      <c r="E31" s="104">
        <f t="shared" si="3"/>
        <v>4.0000000000000091E-2</v>
      </c>
      <c r="F31" s="104">
        <f t="shared" si="3"/>
        <v>-6.9999999999999896E-2</v>
      </c>
      <c r="G31" s="104">
        <f t="shared" si="3"/>
        <v>-5.9999999999999942E-2</v>
      </c>
      <c r="H31" s="104">
        <f t="shared" si="3"/>
        <v>-4.9999999999999933E-2</v>
      </c>
      <c r="I31" s="104">
        <f t="shared" si="3"/>
        <v>-0.10999999999999993</v>
      </c>
      <c r="J31" s="104">
        <f t="shared" si="3"/>
        <v>0.13000000000000009</v>
      </c>
      <c r="K31" s="104">
        <f t="shared" si="3"/>
        <v>0.18000000000000008</v>
      </c>
      <c r="L31" s="104">
        <f t="shared" si="3"/>
        <v>-0.10999999999999993</v>
      </c>
      <c r="M31" s="104">
        <f t="shared" si="3"/>
        <v>0</v>
      </c>
      <c r="N31" s="104">
        <f t="shared" si="3"/>
        <v>-2.9999999999999916E-2</v>
      </c>
      <c r="O31" s="104">
        <f t="shared" si="3"/>
        <v>-9.9999999999999922E-2</v>
      </c>
      <c r="P31" s="104">
        <f t="shared" si="3"/>
        <v>-9.9999999999999922E-2</v>
      </c>
      <c r="Q31" s="104">
        <f t="shared" si="3"/>
        <v>1.0000000000000092E-2</v>
      </c>
      <c r="R31" s="104">
        <f t="shared" si="3"/>
        <v>0.12000000000000008</v>
      </c>
      <c r="S31" s="104">
        <f t="shared" si="3"/>
        <v>0.13000000000000009</v>
      </c>
      <c r="T31" s="104">
        <f t="shared" si="3"/>
        <v>-2.9999999999999916E-2</v>
      </c>
      <c r="U31" s="104">
        <f t="shared" si="3"/>
        <v>7.000000000000009E-2</v>
      </c>
      <c r="V31" s="104">
        <f t="shared" si="3"/>
        <v>0.1700000000000001</v>
      </c>
      <c r="W31" s="104">
        <f t="shared" si="3"/>
        <v>0.11000000000000008</v>
      </c>
      <c r="X31" s="104">
        <f t="shared" si="3"/>
        <v>0</v>
      </c>
      <c r="Y31" s="104">
        <f t="shared" si="3"/>
        <v>-0.1399999999999999</v>
      </c>
      <c r="Z31" s="104">
        <f t="shared" si="3"/>
        <v>-0.20999999999999991</v>
      </c>
      <c r="AA31" s="104">
        <f t="shared" si="3"/>
        <v>-2.9999999999999916E-2</v>
      </c>
      <c r="AB31" s="104">
        <f t="shared" si="3"/>
        <v>6.0000000000000081E-2</v>
      </c>
      <c r="AC31" s="104">
        <f t="shared" si="3"/>
        <v>-0.11999999999999994</v>
      </c>
      <c r="AD31" s="104">
        <f t="shared" si="3"/>
        <v>-0.1999999999999999</v>
      </c>
      <c r="AE31" s="104">
        <f t="shared" si="3"/>
        <v>-0.1999999999999999</v>
      </c>
      <c r="AF31" s="104">
        <f t="shared" si="3"/>
        <v>-0.14999999999999991</v>
      </c>
      <c r="AG31" s="104">
        <f t="shared" si="3"/>
        <v>-0.17999999999999994</v>
      </c>
      <c r="AH31" s="104">
        <f t="shared" si="3"/>
        <v>-0.10999999999999993</v>
      </c>
      <c r="AI31" s="104">
        <f t="shared" si="3"/>
        <v>-9.9999999999999922E-2</v>
      </c>
      <c r="AJ31" s="104">
        <f t="shared" si="3"/>
        <v>8.0000000000000071E-2</v>
      </c>
      <c r="AK31" s="104">
        <f t="shared" si="3"/>
        <v>0.13000000000000009</v>
      </c>
      <c r="AL31" s="104">
        <f t="shared" si="3"/>
        <v>-7.9999999999999905E-2</v>
      </c>
      <c r="AM31" s="104">
        <f t="shared" si="3"/>
        <v>-0.20999999999999991</v>
      </c>
      <c r="AN31" s="104">
        <f t="shared" si="3"/>
        <v>-8.9999999999999913E-2</v>
      </c>
      <c r="AO31" s="104">
        <f t="shared" si="3"/>
        <v>-9.9999999999999256E-3</v>
      </c>
      <c r="AP31" s="104">
        <f t="shared" si="3"/>
        <v>-9.9999999999999256E-3</v>
      </c>
      <c r="AQ31" s="104">
        <f t="shared" si="3"/>
        <v>5.0000000000000072E-2</v>
      </c>
      <c r="AR31" s="104">
        <f t="shared" si="3"/>
        <v>-1.9999999999999907E-2</v>
      </c>
      <c r="AS31" s="104">
        <f t="shared" si="3"/>
        <v>-2.9999999999999916E-2</v>
      </c>
      <c r="AT31" s="104">
        <f t="shared" si="3"/>
        <v>-9.9999999999999256E-3</v>
      </c>
      <c r="AU31" s="104">
        <f t="shared" si="3"/>
        <v>1.0000000000000092E-2</v>
      </c>
      <c r="AV31" s="104">
        <f t="shared" si="3"/>
        <v>0.15000000000000008</v>
      </c>
      <c r="AW31" s="104">
        <f t="shared" si="3"/>
        <v>5.0000000000000072E-2</v>
      </c>
      <c r="AX31" s="104">
        <f t="shared" si="3"/>
        <v>6.0000000000000081E-2</v>
      </c>
      <c r="AY31" s="104">
        <f t="shared" si="3"/>
        <v>-9.9999999999999922E-2</v>
      </c>
      <c r="AZ31" s="104">
        <f t="shared" si="3"/>
        <v>0.11000000000000008</v>
      </c>
      <c r="BA31" s="104">
        <f t="shared" si="3"/>
        <v>0.1700000000000001</v>
      </c>
      <c r="BB31" s="104">
        <f t="shared" si="3"/>
        <v>9.000000000000008E-2</v>
      </c>
      <c r="BC31" s="104">
        <f t="shared" si="3"/>
        <v>-1.9999999999999907E-2</v>
      </c>
      <c r="BD31" s="104">
        <f t="shared" si="3"/>
        <v>0.12000000000000008</v>
      </c>
      <c r="BE31" s="104">
        <f t="shared" si="3"/>
        <v>7.000000000000009E-2</v>
      </c>
      <c r="BF31" s="104">
        <f t="shared" si="3"/>
        <v>0.11000000000000008</v>
      </c>
      <c r="BG31" s="104">
        <f t="shared" si="3"/>
        <v>0.21000000000000008</v>
      </c>
      <c r="BH31" s="104">
        <f t="shared" si="3"/>
        <v>0.22000000000000008</v>
      </c>
      <c r="BI31" s="104">
        <f t="shared" si="3"/>
        <v>0.24000000000000007</v>
      </c>
      <c r="BJ31" s="104">
        <f t="shared" si="3"/>
        <v>0.37000000000000011</v>
      </c>
      <c r="BK31" s="104">
        <f t="shared" si="3"/>
        <v>0.45000000000000007</v>
      </c>
      <c r="BL31" s="104">
        <f t="shared" si="3"/>
        <v>0.31000000000000005</v>
      </c>
      <c r="BM31" s="104">
        <f t="shared" si="3"/>
        <v>0.29000000000000009</v>
      </c>
      <c r="BN31" s="104">
        <f t="shared" ref="BN31:DY31" si="4">BN30-BN29</f>
        <v>0.46000000000000008</v>
      </c>
      <c r="BO31" s="104">
        <f t="shared" si="4"/>
        <v>0.37000000000000011</v>
      </c>
      <c r="BP31" s="104">
        <f t="shared" si="4"/>
        <v>0.18000000000000008</v>
      </c>
      <c r="BQ31" s="104">
        <f t="shared" si="4"/>
        <v>0.22000000000000008</v>
      </c>
      <c r="BR31" s="104">
        <f t="shared" si="4"/>
        <v>0.15000000000000008</v>
      </c>
      <c r="BS31" s="104">
        <f t="shared" si="4"/>
        <v>0.16000000000000009</v>
      </c>
      <c r="BT31" s="104">
        <f t="shared" si="4"/>
        <v>9.000000000000008E-2</v>
      </c>
      <c r="BU31" s="104">
        <f t="shared" si="4"/>
        <v>0.19000000000000009</v>
      </c>
      <c r="BV31" s="104">
        <f t="shared" si="4"/>
        <v>0.27000000000000007</v>
      </c>
      <c r="BW31" s="104">
        <f t="shared" si="4"/>
        <v>0.32000000000000006</v>
      </c>
      <c r="BX31" s="104">
        <f t="shared" si="4"/>
        <v>0.13000000000000009</v>
      </c>
      <c r="BY31" s="104">
        <f t="shared" si="4"/>
        <v>0.10000000000000009</v>
      </c>
      <c r="BZ31" s="104">
        <f t="shared" si="4"/>
        <v>6.0000000000000081E-2</v>
      </c>
      <c r="CA31" s="104">
        <f t="shared" si="4"/>
        <v>0.28000000000000008</v>
      </c>
      <c r="CB31" s="104">
        <f t="shared" si="4"/>
        <v>0.31000000000000005</v>
      </c>
      <c r="CC31" s="104">
        <f t="shared" si="4"/>
        <v>0.3000000000000001</v>
      </c>
      <c r="CD31" s="104">
        <f t="shared" si="4"/>
        <v>0.23000000000000009</v>
      </c>
      <c r="CE31" s="104">
        <f t="shared" si="4"/>
        <v>0.3000000000000001</v>
      </c>
      <c r="CF31" s="104">
        <f t="shared" si="4"/>
        <v>0.28000000000000008</v>
      </c>
      <c r="CG31" s="104">
        <f t="shared" si="4"/>
        <v>0.29000000000000009</v>
      </c>
      <c r="CH31" s="104">
        <f t="shared" si="4"/>
        <v>6.0000000000000081E-2</v>
      </c>
      <c r="CI31" s="104">
        <f t="shared" si="4"/>
        <v>0.15000000000000008</v>
      </c>
      <c r="CJ31" s="104">
        <f t="shared" si="4"/>
        <v>0.19000000000000009</v>
      </c>
      <c r="CK31" s="104">
        <f t="shared" si="4"/>
        <v>0.23000000000000009</v>
      </c>
      <c r="CL31" s="104">
        <f t="shared" si="4"/>
        <v>0.1700000000000001</v>
      </c>
      <c r="CM31" s="104">
        <f t="shared" si="4"/>
        <v>0.32000000000000006</v>
      </c>
      <c r="CN31" s="104">
        <f t="shared" si="4"/>
        <v>0.28000000000000008</v>
      </c>
      <c r="CO31" s="104">
        <f t="shared" si="4"/>
        <v>0.16000000000000009</v>
      </c>
      <c r="CP31" s="104">
        <f t="shared" si="4"/>
        <v>0.28000000000000008</v>
      </c>
      <c r="CQ31" s="104">
        <f t="shared" si="4"/>
        <v>0.4200000000000001</v>
      </c>
      <c r="CR31" s="104">
        <f t="shared" si="4"/>
        <v>0.1700000000000001</v>
      </c>
      <c r="CS31" s="104">
        <f t="shared" si="4"/>
        <v>0.23000000000000009</v>
      </c>
      <c r="CT31" s="104">
        <f t="shared" si="4"/>
        <v>0.1700000000000001</v>
      </c>
      <c r="CU31" s="104">
        <f t="shared" si="4"/>
        <v>0.43000000000000005</v>
      </c>
      <c r="CV31" s="104">
        <f t="shared" si="4"/>
        <v>0.33000000000000007</v>
      </c>
      <c r="CW31" s="104">
        <f t="shared" si="4"/>
        <v>0.4200000000000001</v>
      </c>
      <c r="CX31" s="104">
        <f t="shared" si="4"/>
        <v>0.53</v>
      </c>
      <c r="CY31" s="104">
        <f t="shared" si="4"/>
        <v>0.57000000000000006</v>
      </c>
      <c r="CZ31" s="104">
        <f t="shared" si="4"/>
        <v>0.39000000000000012</v>
      </c>
      <c r="DA31" s="104">
        <f t="shared" si="4"/>
        <v>0.57000000000000006</v>
      </c>
      <c r="DB31" s="104">
        <f t="shared" si="4"/>
        <v>0.41000000000000009</v>
      </c>
      <c r="DC31" s="104">
        <f t="shared" si="4"/>
        <v>0.38000000000000012</v>
      </c>
      <c r="DD31" s="104">
        <f t="shared" si="4"/>
        <v>0.45000000000000007</v>
      </c>
      <c r="DE31" s="104">
        <f t="shared" si="4"/>
        <v>0.56000000000000005</v>
      </c>
      <c r="DF31" s="104">
        <f t="shared" si="4"/>
        <v>0.62000000000000011</v>
      </c>
      <c r="DG31" s="104">
        <f t="shared" si="4"/>
        <v>0.51</v>
      </c>
      <c r="DH31" s="104">
        <f t="shared" si="4"/>
        <v>0.67000000000000015</v>
      </c>
      <c r="DI31" s="104">
        <f t="shared" si="4"/>
        <v>0.64000000000000012</v>
      </c>
      <c r="DJ31" s="104">
        <f t="shared" si="4"/>
        <v>0.46000000000000008</v>
      </c>
      <c r="DK31" s="104">
        <f t="shared" si="4"/>
        <v>0.4900000000000001</v>
      </c>
      <c r="DL31" s="104">
        <f t="shared" si="4"/>
        <v>0.55000000000000004</v>
      </c>
      <c r="DM31" s="104">
        <f t="shared" si="4"/>
        <v>0.70000000000000007</v>
      </c>
      <c r="DN31" s="104">
        <f t="shared" si="4"/>
        <v>0.57000000000000006</v>
      </c>
      <c r="DO31" s="104">
        <f t="shared" si="4"/>
        <v>0.71000000000000008</v>
      </c>
      <c r="DP31" s="104">
        <f t="shared" si="4"/>
        <v>0.85000000000000009</v>
      </c>
      <c r="DQ31" s="104">
        <f t="shared" si="4"/>
        <v>0.63000000000000012</v>
      </c>
      <c r="DR31" s="104">
        <f t="shared" si="4"/>
        <v>0.63000000000000012</v>
      </c>
      <c r="DS31" s="104">
        <f t="shared" si="4"/>
        <v>0.77000000000000013</v>
      </c>
      <c r="DT31" s="104">
        <f t="shared" si="4"/>
        <v>0.84000000000000008</v>
      </c>
      <c r="DU31" s="104">
        <f t="shared" si="4"/>
        <v>0.85000000000000009</v>
      </c>
      <c r="DV31" s="104">
        <f t="shared" si="4"/>
        <v>0.78000000000000014</v>
      </c>
      <c r="DW31" s="104">
        <f t="shared" si="4"/>
        <v>0.91</v>
      </c>
      <c r="DX31" s="104">
        <f t="shared" si="4"/>
        <v>0.87000000000000011</v>
      </c>
      <c r="DY31" s="104">
        <f t="shared" si="4"/>
        <v>0.87000000000000011</v>
      </c>
      <c r="DZ31" s="104">
        <f t="shared" ref="DZ31:FU31" si="5">DZ30-DZ29</f>
        <v>0.76000000000000012</v>
      </c>
      <c r="EA31" s="104">
        <f t="shared" si="5"/>
        <v>0.89000000000000012</v>
      </c>
      <c r="EB31" s="104">
        <f t="shared" si="5"/>
        <v>0.95000000000000007</v>
      </c>
      <c r="EC31" s="104">
        <f t="shared" si="5"/>
        <v>0.84000000000000008</v>
      </c>
      <c r="ED31" s="104">
        <f t="shared" si="5"/>
        <v>0.88000000000000012</v>
      </c>
      <c r="EE31" s="104">
        <f t="shared" si="5"/>
        <v>0.90000000000000013</v>
      </c>
      <c r="EF31" s="104">
        <f t="shared" si="5"/>
        <v>0.98000000000000009</v>
      </c>
      <c r="EG31" s="104">
        <f t="shared" si="5"/>
        <v>1.1400000000000001</v>
      </c>
      <c r="EH31" s="104">
        <f t="shared" si="5"/>
        <v>1.25</v>
      </c>
      <c r="EI31" s="104">
        <f t="shared" si="5"/>
        <v>1.1600000000000001</v>
      </c>
      <c r="EJ31" s="104">
        <f t="shared" si="5"/>
        <v>1.0900000000000001</v>
      </c>
      <c r="EK31" s="104">
        <f t="shared" si="5"/>
        <v>1.21</v>
      </c>
      <c r="EL31" s="104">
        <f t="shared" si="5"/>
        <v>1.2400000000000002</v>
      </c>
      <c r="EM31" s="104">
        <f t="shared" si="5"/>
        <v>1.0900000000000001</v>
      </c>
      <c r="EN31" s="104">
        <f t="shared" si="5"/>
        <v>1.1200000000000001</v>
      </c>
      <c r="EO31" s="104">
        <f t="shared" si="5"/>
        <v>1.4100000000000001</v>
      </c>
      <c r="EP31" s="104">
        <f t="shared" si="5"/>
        <v>1.5100000000000002</v>
      </c>
      <c r="EQ31" s="104">
        <f t="shared" si="5"/>
        <v>0.22000000000000008</v>
      </c>
      <c r="ER31" s="104">
        <f t="shared" si="5"/>
        <v>0.22000000000000008</v>
      </c>
      <c r="ES31" s="104">
        <f t="shared" si="5"/>
        <v>0.22000000000000008</v>
      </c>
      <c r="ET31" s="104">
        <f t="shared" si="5"/>
        <v>0.22000000000000008</v>
      </c>
      <c r="EU31" s="104">
        <f t="shared" si="5"/>
        <v>0.22000000000000008</v>
      </c>
      <c r="EV31" s="104">
        <f t="shared" si="5"/>
        <v>0.22000000000000008</v>
      </c>
      <c r="EW31" s="104">
        <f t="shared" si="5"/>
        <v>0</v>
      </c>
      <c r="EX31" s="104">
        <f t="shared" si="5"/>
        <v>0</v>
      </c>
      <c r="EY31" s="104">
        <f t="shared" si="5"/>
        <v>0</v>
      </c>
      <c r="EZ31" s="104">
        <f t="shared" si="5"/>
        <v>0</v>
      </c>
      <c r="FA31" s="104">
        <f t="shared" si="5"/>
        <v>0</v>
      </c>
      <c r="FB31" s="104">
        <f t="shared" si="5"/>
        <v>0</v>
      </c>
      <c r="FC31" s="104">
        <f t="shared" si="5"/>
        <v>0</v>
      </c>
      <c r="FD31" s="104">
        <f t="shared" si="5"/>
        <v>0</v>
      </c>
      <c r="FE31" s="104">
        <f t="shared" si="5"/>
        <v>0</v>
      </c>
      <c r="FF31" s="104">
        <f t="shared" si="5"/>
        <v>0</v>
      </c>
      <c r="FG31" s="104">
        <f t="shared" si="5"/>
        <v>0</v>
      </c>
      <c r="FH31" s="104">
        <f t="shared" si="5"/>
        <v>0</v>
      </c>
      <c r="FI31" s="104">
        <f t="shared" si="5"/>
        <v>0</v>
      </c>
      <c r="FJ31" s="104">
        <f t="shared" si="5"/>
        <v>0</v>
      </c>
      <c r="FK31" s="104">
        <f t="shared" si="5"/>
        <v>0</v>
      </c>
      <c r="FL31" s="104">
        <f t="shared" si="5"/>
        <v>0</v>
      </c>
      <c r="FM31" s="104">
        <f t="shared" si="5"/>
        <v>0</v>
      </c>
      <c r="FN31" s="104">
        <f t="shared" si="5"/>
        <v>0</v>
      </c>
      <c r="FO31" s="104">
        <f t="shared" si="5"/>
        <v>0</v>
      </c>
      <c r="FP31" s="104">
        <f t="shared" si="5"/>
        <v>0</v>
      </c>
      <c r="FQ31" s="104">
        <f t="shared" si="5"/>
        <v>0</v>
      </c>
      <c r="FR31" s="104">
        <f t="shared" si="5"/>
        <v>0</v>
      </c>
      <c r="FS31" s="104">
        <f t="shared" si="5"/>
        <v>0</v>
      </c>
      <c r="FT31" s="104">
        <f t="shared" si="5"/>
        <v>0</v>
      </c>
      <c r="FU31" s="104">
        <f t="shared" si="5"/>
        <v>0</v>
      </c>
      <c r="FV31" s="104">
        <f t="shared" ref="FV31:GQ31" si="6">FV30-FV29</f>
        <v>0</v>
      </c>
      <c r="FW31" s="104">
        <f t="shared" si="6"/>
        <v>0</v>
      </c>
      <c r="FX31" s="104">
        <f t="shared" si="6"/>
        <v>0</v>
      </c>
      <c r="FY31" s="104">
        <f t="shared" si="6"/>
        <v>0</v>
      </c>
      <c r="FZ31" s="104">
        <f t="shared" si="6"/>
        <v>0</v>
      </c>
      <c r="GA31" s="104">
        <f t="shared" si="6"/>
        <v>0</v>
      </c>
      <c r="GB31" s="104">
        <f t="shared" si="6"/>
        <v>0</v>
      </c>
      <c r="GC31" s="104">
        <f t="shared" si="6"/>
        <v>0</v>
      </c>
      <c r="GD31" s="104">
        <f t="shared" si="6"/>
        <v>0</v>
      </c>
      <c r="GE31" s="104">
        <f t="shared" si="6"/>
        <v>0</v>
      </c>
      <c r="GF31" s="104">
        <f t="shared" si="6"/>
        <v>0</v>
      </c>
      <c r="GG31" s="104">
        <f t="shared" si="6"/>
        <v>0</v>
      </c>
      <c r="GH31" s="104">
        <f t="shared" si="6"/>
        <v>0</v>
      </c>
      <c r="GI31" s="104">
        <f t="shared" si="6"/>
        <v>0</v>
      </c>
      <c r="GJ31" s="104">
        <f t="shared" si="6"/>
        <v>0</v>
      </c>
      <c r="GK31" s="104">
        <f t="shared" si="6"/>
        <v>0</v>
      </c>
      <c r="GL31" s="104">
        <f t="shared" si="6"/>
        <v>0</v>
      </c>
      <c r="GM31" s="104">
        <f t="shared" si="6"/>
        <v>0</v>
      </c>
      <c r="GN31" s="104">
        <f t="shared" si="6"/>
        <v>0</v>
      </c>
      <c r="GO31" s="104">
        <f t="shared" si="6"/>
        <v>0</v>
      </c>
      <c r="GP31" s="104">
        <f t="shared" si="6"/>
        <v>0</v>
      </c>
      <c r="GQ31" s="104">
        <f t="shared" si="6"/>
        <v>0</v>
      </c>
      <c r="GR31" s="104">
        <f t="shared" ref="GR31:HM31" si="7">GR30-GR29</f>
        <v>0</v>
      </c>
      <c r="GS31" s="104">
        <f t="shared" si="7"/>
        <v>0</v>
      </c>
      <c r="GT31" s="104">
        <f t="shared" si="7"/>
        <v>0</v>
      </c>
      <c r="GU31" s="104">
        <f t="shared" si="7"/>
        <v>0</v>
      </c>
      <c r="GV31" s="104">
        <f t="shared" si="7"/>
        <v>0</v>
      </c>
      <c r="GW31" s="104">
        <f t="shared" si="7"/>
        <v>0</v>
      </c>
      <c r="GX31" s="104">
        <f t="shared" si="7"/>
        <v>0</v>
      </c>
      <c r="GY31" s="104">
        <f t="shared" si="7"/>
        <v>0</v>
      </c>
      <c r="GZ31" s="104">
        <f t="shared" si="7"/>
        <v>0</v>
      </c>
      <c r="HA31" s="104">
        <f t="shared" si="7"/>
        <v>0</v>
      </c>
      <c r="HB31" s="104">
        <f t="shared" si="7"/>
        <v>0</v>
      </c>
      <c r="HC31" s="104">
        <f t="shared" si="7"/>
        <v>0</v>
      </c>
      <c r="HD31" s="104">
        <f t="shared" si="7"/>
        <v>0</v>
      </c>
      <c r="HE31" s="104">
        <f t="shared" si="7"/>
        <v>0</v>
      </c>
      <c r="HF31" s="104">
        <f t="shared" si="7"/>
        <v>0</v>
      </c>
      <c r="HG31" s="104">
        <f t="shared" si="7"/>
        <v>0</v>
      </c>
      <c r="HH31" s="104">
        <f t="shared" si="7"/>
        <v>0</v>
      </c>
      <c r="HI31" s="104">
        <f t="shared" si="7"/>
        <v>0</v>
      </c>
      <c r="HJ31" s="104">
        <f t="shared" si="7"/>
        <v>0</v>
      </c>
      <c r="HK31" s="104">
        <f t="shared" si="7"/>
        <v>0</v>
      </c>
      <c r="HL31" s="104">
        <f t="shared" si="7"/>
        <v>0</v>
      </c>
      <c r="HM31" s="104">
        <f t="shared" si="7"/>
        <v>0</v>
      </c>
    </row>
    <row r="33" spans="1:221" x14ac:dyDescent="0.25">
      <c r="B33" s="149">
        <v>1880</v>
      </c>
      <c r="C33" s="149">
        <v>1881</v>
      </c>
      <c r="D33" s="149">
        <v>1882</v>
      </c>
      <c r="E33" s="149">
        <v>1883</v>
      </c>
      <c r="F33" s="149">
        <v>1884</v>
      </c>
      <c r="G33" s="149">
        <v>1885</v>
      </c>
      <c r="H33" s="149">
        <v>1886</v>
      </c>
      <c r="I33" s="149">
        <v>1887</v>
      </c>
      <c r="J33" s="149">
        <v>1888</v>
      </c>
      <c r="K33" s="149">
        <v>1889</v>
      </c>
      <c r="L33" s="149">
        <v>1890</v>
      </c>
      <c r="M33" s="149">
        <v>1891</v>
      </c>
      <c r="N33" s="149">
        <v>1892</v>
      </c>
      <c r="O33" s="149">
        <v>1893</v>
      </c>
      <c r="P33" s="149">
        <v>1894</v>
      </c>
      <c r="Q33" s="149">
        <v>1895</v>
      </c>
      <c r="R33" s="149">
        <v>1896</v>
      </c>
      <c r="S33" s="149">
        <v>1897</v>
      </c>
      <c r="T33" s="149">
        <v>1898</v>
      </c>
      <c r="U33" s="149">
        <v>1899</v>
      </c>
      <c r="V33" s="149">
        <v>1900</v>
      </c>
      <c r="W33" s="149">
        <v>1901</v>
      </c>
      <c r="X33" s="149">
        <v>1902</v>
      </c>
      <c r="Y33" s="149">
        <v>1903</v>
      </c>
      <c r="Z33" s="149">
        <v>1904</v>
      </c>
      <c r="AA33" s="149">
        <v>1905</v>
      </c>
      <c r="AB33" s="149">
        <v>1906</v>
      </c>
      <c r="AC33" s="149">
        <v>1907</v>
      </c>
      <c r="AD33" s="149">
        <v>1908</v>
      </c>
      <c r="AE33" s="149">
        <v>1909</v>
      </c>
      <c r="AF33" s="149">
        <v>1910</v>
      </c>
      <c r="AG33" s="149">
        <v>1911</v>
      </c>
      <c r="AH33" s="149">
        <v>1912</v>
      </c>
      <c r="AI33" s="149">
        <v>1913</v>
      </c>
      <c r="AJ33" s="149">
        <v>1914</v>
      </c>
      <c r="AK33" s="149">
        <v>1915</v>
      </c>
      <c r="AL33" s="149">
        <v>1916</v>
      </c>
      <c r="AM33" s="149">
        <v>1917</v>
      </c>
      <c r="AN33" s="149">
        <v>1918</v>
      </c>
      <c r="AO33" s="149">
        <v>1919</v>
      </c>
      <c r="AP33" s="149">
        <v>1920</v>
      </c>
      <c r="AQ33" s="149">
        <v>1921</v>
      </c>
      <c r="AR33" s="149">
        <v>1922</v>
      </c>
      <c r="AS33" s="149">
        <v>1923</v>
      </c>
      <c r="AT33" s="149">
        <v>1924</v>
      </c>
      <c r="AU33" s="149">
        <v>1925</v>
      </c>
      <c r="AV33" s="149">
        <v>1926</v>
      </c>
      <c r="AW33" s="149">
        <v>1927</v>
      </c>
      <c r="AX33" s="149">
        <v>1928</v>
      </c>
      <c r="AY33" s="149">
        <v>1929</v>
      </c>
      <c r="AZ33" s="149">
        <v>1930</v>
      </c>
      <c r="BA33" s="149">
        <v>1931</v>
      </c>
      <c r="BB33" s="149">
        <v>1932</v>
      </c>
      <c r="BC33" s="149">
        <v>1933</v>
      </c>
      <c r="BD33" s="149">
        <v>1934</v>
      </c>
      <c r="BE33" s="149">
        <v>1935</v>
      </c>
      <c r="BF33" s="149">
        <v>1936</v>
      </c>
      <c r="BG33" s="149">
        <v>1937</v>
      </c>
      <c r="BH33" s="148">
        <v>1938</v>
      </c>
      <c r="BI33" s="148">
        <v>1939</v>
      </c>
      <c r="BJ33" s="148">
        <v>1940</v>
      </c>
      <c r="BK33" s="148">
        <v>1941</v>
      </c>
      <c r="BL33" s="148">
        <v>1942</v>
      </c>
      <c r="BM33" s="148">
        <v>1943</v>
      </c>
      <c r="BN33" s="148">
        <v>1944</v>
      </c>
      <c r="BO33" s="148">
        <v>1945</v>
      </c>
      <c r="BP33" s="148">
        <v>1946</v>
      </c>
      <c r="BQ33" s="148">
        <v>1947</v>
      </c>
      <c r="BR33" s="148">
        <v>1948</v>
      </c>
      <c r="BS33" s="148">
        <v>1949</v>
      </c>
      <c r="BT33" s="148">
        <v>1950</v>
      </c>
      <c r="BU33" s="148">
        <v>1951</v>
      </c>
      <c r="BV33" s="148">
        <v>1952</v>
      </c>
      <c r="BW33" s="148">
        <v>1953</v>
      </c>
      <c r="BX33" s="148">
        <v>1954</v>
      </c>
      <c r="BY33" s="148">
        <v>1955</v>
      </c>
      <c r="BZ33" s="148">
        <v>1956</v>
      </c>
      <c r="CA33" s="148">
        <v>1957</v>
      </c>
      <c r="CB33" s="148">
        <v>1958</v>
      </c>
      <c r="CC33" s="148">
        <v>1959</v>
      </c>
      <c r="CD33" s="148">
        <v>1960</v>
      </c>
      <c r="CE33" s="148">
        <v>1961</v>
      </c>
      <c r="CF33" s="148">
        <v>1962</v>
      </c>
      <c r="CG33" s="148">
        <v>1963</v>
      </c>
      <c r="CH33" s="148">
        <v>1964</v>
      </c>
      <c r="CI33" s="148">
        <v>1965</v>
      </c>
      <c r="CJ33" s="148">
        <v>1966</v>
      </c>
      <c r="CK33" s="148">
        <v>1967</v>
      </c>
      <c r="CL33" s="148">
        <v>1968</v>
      </c>
      <c r="CM33" s="148">
        <v>1969</v>
      </c>
      <c r="CN33" s="148">
        <v>1970</v>
      </c>
      <c r="CO33" s="148">
        <v>1971</v>
      </c>
      <c r="CP33" s="148">
        <v>1972</v>
      </c>
      <c r="CQ33" s="148">
        <v>1973</v>
      </c>
      <c r="CR33" s="148">
        <v>1974</v>
      </c>
      <c r="CS33" s="148">
        <v>1975</v>
      </c>
      <c r="CT33" s="148">
        <v>1976</v>
      </c>
      <c r="CU33" s="148">
        <v>1977</v>
      </c>
      <c r="CV33" s="148">
        <v>1978</v>
      </c>
      <c r="CW33" s="148">
        <v>1979</v>
      </c>
      <c r="CX33" s="148">
        <v>1980</v>
      </c>
      <c r="CY33" s="148">
        <v>1981</v>
      </c>
      <c r="CZ33" s="148">
        <v>1982</v>
      </c>
      <c r="DA33" s="148">
        <v>1983</v>
      </c>
      <c r="DB33" s="148">
        <v>1984</v>
      </c>
      <c r="DC33" s="148">
        <v>1985</v>
      </c>
      <c r="DD33" s="148">
        <v>1986</v>
      </c>
      <c r="DE33" s="148">
        <v>1987</v>
      </c>
      <c r="DF33" s="148">
        <v>1988</v>
      </c>
      <c r="DG33" s="148">
        <v>1989</v>
      </c>
      <c r="DH33" s="148">
        <v>1990</v>
      </c>
      <c r="DI33" s="148">
        <v>1991</v>
      </c>
      <c r="DJ33" s="148">
        <v>1992</v>
      </c>
      <c r="DK33" s="148">
        <v>1993</v>
      </c>
      <c r="DL33" s="148">
        <v>1994</v>
      </c>
      <c r="DM33" s="148">
        <v>1995</v>
      </c>
      <c r="DN33" s="148">
        <v>1996</v>
      </c>
      <c r="DO33" s="148">
        <v>1997</v>
      </c>
      <c r="DP33" s="148">
        <v>1998</v>
      </c>
      <c r="DQ33" s="148">
        <v>1999</v>
      </c>
      <c r="DR33" s="148">
        <v>2000</v>
      </c>
      <c r="DS33" s="148">
        <v>2001</v>
      </c>
      <c r="DT33" s="148">
        <v>2002</v>
      </c>
      <c r="DU33" s="148">
        <v>2003</v>
      </c>
      <c r="DV33" s="148">
        <v>2004</v>
      </c>
      <c r="DW33" s="148">
        <v>2005</v>
      </c>
      <c r="DX33" s="148">
        <v>2006</v>
      </c>
      <c r="DY33" s="148">
        <v>2007</v>
      </c>
      <c r="DZ33" s="148">
        <v>2008</v>
      </c>
      <c r="EA33" s="148">
        <v>2009</v>
      </c>
      <c r="EB33" s="148">
        <v>2010</v>
      </c>
      <c r="EC33" s="148">
        <v>2011</v>
      </c>
      <c r="ED33" s="148">
        <v>2012</v>
      </c>
      <c r="EE33" s="148">
        <v>2013</v>
      </c>
      <c r="EF33" s="148">
        <v>2014</v>
      </c>
      <c r="EG33" s="148">
        <v>2015</v>
      </c>
      <c r="EH33" s="148">
        <v>2016</v>
      </c>
      <c r="EI33" s="148">
        <v>2017</v>
      </c>
      <c r="EJ33" s="148">
        <v>2018</v>
      </c>
      <c r="EK33" s="148">
        <v>2019</v>
      </c>
      <c r="EL33" s="148">
        <v>2020</v>
      </c>
      <c r="EM33" s="148">
        <v>2021</v>
      </c>
      <c r="EN33" s="148">
        <v>2022</v>
      </c>
      <c r="EO33" s="148">
        <v>2023</v>
      </c>
      <c r="EP33" s="148">
        <v>2024</v>
      </c>
      <c r="EQ33" s="148">
        <v>2025</v>
      </c>
      <c r="ER33" s="148">
        <v>2026</v>
      </c>
      <c r="ES33" s="148">
        <v>2027</v>
      </c>
      <c r="ET33" s="148">
        <v>2028</v>
      </c>
      <c r="EU33" s="148">
        <v>2029</v>
      </c>
      <c r="EV33" s="148">
        <v>2030</v>
      </c>
      <c r="EW33" s="148">
        <v>2031</v>
      </c>
      <c r="EX33" s="148">
        <v>2032</v>
      </c>
      <c r="EY33" s="148">
        <v>2033</v>
      </c>
      <c r="EZ33" s="148">
        <v>2034</v>
      </c>
      <c r="FA33" s="148">
        <v>2035</v>
      </c>
      <c r="FB33" s="148">
        <v>2036</v>
      </c>
      <c r="FC33" s="148">
        <v>2037</v>
      </c>
      <c r="FD33" s="148">
        <v>2038</v>
      </c>
      <c r="FE33" s="148">
        <v>2039</v>
      </c>
      <c r="FF33" s="148">
        <v>2040</v>
      </c>
      <c r="FG33" s="148">
        <v>2041</v>
      </c>
      <c r="FH33" s="148">
        <v>2042</v>
      </c>
      <c r="FI33" s="148">
        <v>2043</v>
      </c>
      <c r="FJ33" s="148">
        <v>2044</v>
      </c>
      <c r="FK33" s="148">
        <v>2045</v>
      </c>
      <c r="FL33" s="148">
        <v>2046</v>
      </c>
      <c r="FM33" s="148">
        <v>2047</v>
      </c>
      <c r="FN33" s="148">
        <v>2048</v>
      </c>
      <c r="FO33" s="148">
        <v>2049</v>
      </c>
      <c r="FP33" s="148">
        <v>2050</v>
      </c>
      <c r="FQ33" s="148">
        <v>2051</v>
      </c>
      <c r="FR33" s="148">
        <v>2052</v>
      </c>
      <c r="FS33" s="148">
        <v>2053</v>
      </c>
      <c r="FT33" s="148">
        <v>2054</v>
      </c>
      <c r="FU33" s="148">
        <v>2055</v>
      </c>
      <c r="FV33" s="148">
        <v>2056</v>
      </c>
      <c r="FW33" s="148">
        <v>2057</v>
      </c>
      <c r="FX33" s="148">
        <v>2058</v>
      </c>
      <c r="FY33" s="148">
        <v>2059</v>
      </c>
      <c r="FZ33" s="148">
        <v>2060</v>
      </c>
      <c r="GA33" s="148">
        <v>2061</v>
      </c>
      <c r="GB33" s="148">
        <v>2062</v>
      </c>
      <c r="GC33" s="148">
        <v>2063</v>
      </c>
      <c r="GD33" s="148">
        <v>2064</v>
      </c>
      <c r="GE33" s="148">
        <v>2065</v>
      </c>
      <c r="GF33" s="148">
        <v>2066</v>
      </c>
      <c r="GG33" s="148">
        <v>2067</v>
      </c>
      <c r="GH33" s="148">
        <v>2068</v>
      </c>
      <c r="GI33" s="148">
        <v>2069</v>
      </c>
      <c r="GJ33" s="148">
        <v>2070</v>
      </c>
      <c r="GK33" s="148">
        <v>2071</v>
      </c>
      <c r="GL33" s="148">
        <v>2072</v>
      </c>
      <c r="GM33" s="148">
        <v>2073</v>
      </c>
      <c r="GN33" s="148">
        <v>2074</v>
      </c>
      <c r="GO33" s="148">
        <v>2075</v>
      </c>
      <c r="GP33" s="148">
        <v>2076</v>
      </c>
      <c r="GQ33" s="148">
        <v>2077</v>
      </c>
      <c r="GR33" s="148">
        <v>2078</v>
      </c>
      <c r="GS33" s="148">
        <v>2079</v>
      </c>
      <c r="GT33" s="148">
        <v>2080</v>
      </c>
      <c r="GU33" s="148">
        <v>2081</v>
      </c>
      <c r="GV33" s="148">
        <v>2082</v>
      </c>
      <c r="GW33" s="148">
        <v>2083</v>
      </c>
      <c r="GX33" s="148">
        <v>2084</v>
      </c>
      <c r="GY33" s="148">
        <v>2085</v>
      </c>
      <c r="GZ33" s="148">
        <v>2086</v>
      </c>
      <c r="HA33" s="148">
        <v>2087</v>
      </c>
      <c r="HB33" s="148">
        <v>2088</v>
      </c>
      <c r="HC33" s="148">
        <v>2089</v>
      </c>
      <c r="HD33" s="148">
        <v>2090</v>
      </c>
      <c r="HE33" s="148">
        <v>2091</v>
      </c>
      <c r="HF33" s="148">
        <v>2092</v>
      </c>
      <c r="HG33" s="148">
        <v>2093</v>
      </c>
      <c r="HH33" s="148">
        <v>2094</v>
      </c>
      <c r="HI33" s="148">
        <v>2095</v>
      </c>
      <c r="HJ33" s="148">
        <v>2096</v>
      </c>
      <c r="HK33" s="148">
        <v>2097</v>
      </c>
      <c r="HL33" s="148">
        <v>2098</v>
      </c>
      <c r="HM33" s="148">
        <v>2099</v>
      </c>
    </row>
    <row r="34" spans="1:221" ht="15.75" x14ac:dyDescent="0.25">
      <c r="A34" s="101" t="s">
        <v>229</v>
      </c>
      <c r="B34" s="147">
        <v>5.0000000000000072E-2</v>
      </c>
      <c r="C34" s="147">
        <v>0.13000000000000009</v>
      </c>
      <c r="D34" s="147">
        <v>7.000000000000009E-2</v>
      </c>
      <c r="E34" s="147">
        <v>4.0000000000000091E-2</v>
      </c>
      <c r="F34" s="147">
        <v>-6.9999999999999896E-2</v>
      </c>
      <c r="G34" s="147">
        <v>-5.9999999999999942E-2</v>
      </c>
      <c r="H34" s="147">
        <v>-4.9999999999999933E-2</v>
      </c>
      <c r="I34" s="147">
        <v>-0.10999999999999993</v>
      </c>
      <c r="J34" s="147">
        <v>0.13000000000000009</v>
      </c>
      <c r="K34" s="147">
        <v>0.18000000000000008</v>
      </c>
      <c r="L34" s="147">
        <v>-0.10999999999999993</v>
      </c>
      <c r="M34" s="147">
        <v>0</v>
      </c>
      <c r="N34" s="147">
        <v>-2.9999999999999916E-2</v>
      </c>
      <c r="O34" s="147">
        <v>-9.9999999999999922E-2</v>
      </c>
      <c r="P34" s="147">
        <v>-9.9999999999999922E-2</v>
      </c>
      <c r="Q34" s="147">
        <v>1.0000000000000092E-2</v>
      </c>
      <c r="R34" s="147">
        <v>0.12000000000000008</v>
      </c>
      <c r="S34" s="147">
        <v>0.13000000000000009</v>
      </c>
      <c r="T34" s="147">
        <v>-2.9999999999999916E-2</v>
      </c>
      <c r="U34" s="147">
        <v>7.000000000000009E-2</v>
      </c>
      <c r="V34" s="147">
        <v>0.1700000000000001</v>
      </c>
      <c r="W34" s="147">
        <v>0.11000000000000008</v>
      </c>
      <c r="X34" s="147">
        <v>0</v>
      </c>
      <c r="Y34" s="147">
        <v>-0.1399999999999999</v>
      </c>
      <c r="Z34" s="147">
        <v>-0.20999999999999991</v>
      </c>
      <c r="AA34" s="147">
        <v>-2.9999999999999916E-2</v>
      </c>
      <c r="AB34" s="147">
        <v>6.0000000000000081E-2</v>
      </c>
      <c r="AC34" s="147">
        <v>-0.11999999999999994</v>
      </c>
      <c r="AD34" s="147">
        <v>-0.1999999999999999</v>
      </c>
      <c r="AE34" s="147">
        <v>-0.1999999999999999</v>
      </c>
      <c r="AF34" s="147">
        <v>-0.14999999999999991</v>
      </c>
      <c r="AG34" s="147">
        <v>-0.17999999999999994</v>
      </c>
      <c r="AH34" s="147">
        <v>-0.10999999999999993</v>
      </c>
      <c r="AI34" s="147">
        <v>-9.9999999999999922E-2</v>
      </c>
      <c r="AJ34" s="147">
        <v>8.0000000000000071E-2</v>
      </c>
      <c r="AK34" s="147">
        <v>0.13000000000000009</v>
      </c>
      <c r="AL34" s="147">
        <v>-7.9999999999999905E-2</v>
      </c>
      <c r="AM34" s="147">
        <v>-0.20999999999999991</v>
      </c>
      <c r="AN34" s="147">
        <v>-8.9999999999999913E-2</v>
      </c>
      <c r="AO34" s="147">
        <v>-9.9999999999999256E-3</v>
      </c>
      <c r="AP34" s="147">
        <v>-9.9999999999999256E-3</v>
      </c>
      <c r="AQ34" s="147">
        <v>5.0000000000000072E-2</v>
      </c>
      <c r="AR34" s="147">
        <v>-1.9999999999999907E-2</v>
      </c>
      <c r="AS34" s="147">
        <v>-2.9999999999999916E-2</v>
      </c>
      <c r="AT34" s="147">
        <v>-9.9999999999999256E-3</v>
      </c>
      <c r="AU34" s="147">
        <v>1.0000000000000092E-2</v>
      </c>
      <c r="AV34" s="147">
        <v>0.15000000000000008</v>
      </c>
      <c r="AW34" s="147">
        <v>5.0000000000000072E-2</v>
      </c>
      <c r="AX34" s="147">
        <v>6.0000000000000081E-2</v>
      </c>
      <c r="AY34" s="147">
        <v>-9.9999999999999922E-2</v>
      </c>
      <c r="AZ34" s="147">
        <v>0.11000000000000008</v>
      </c>
      <c r="BA34" s="147">
        <v>0.1700000000000001</v>
      </c>
      <c r="BB34" s="147">
        <v>9.000000000000008E-2</v>
      </c>
      <c r="BC34" s="147">
        <v>-1.9999999999999907E-2</v>
      </c>
      <c r="BD34" s="147">
        <v>0.12000000000000008</v>
      </c>
      <c r="BE34" s="147">
        <v>7.000000000000009E-2</v>
      </c>
      <c r="BF34" s="147">
        <v>0.11000000000000008</v>
      </c>
      <c r="BG34" s="147">
        <v>0.21000000000000008</v>
      </c>
      <c r="BH34" s="147">
        <v>0.22000000000000008</v>
      </c>
      <c r="BI34" s="147">
        <v>0.24000000000000007</v>
      </c>
      <c r="BJ34" s="147">
        <v>0.37000000000000011</v>
      </c>
      <c r="BK34" s="147">
        <v>0.45000000000000007</v>
      </c>
      <c r="BL34" s="147">
        <v>0.31000000000000005</v>
      </c>
      <c r="BM34" s="147">
        <v>0.29000000000000009</v>
      </c>
      <c r="BN34" s="147">
        <v>0.46000000000000008</v>
      </c>
      <c r="BO34" s="147">
        <v>0.37000000000000011</v>
      </c>
      <c r="BP34" s="147">
        <v>0.18000000000000008</v>
      </c>
      <c r="BQ34" s="147">
        <v>0.22000000000000008</v>
      </c>
      <c r="BR34" s="147">
        <v>0.15000000000000008</v>
      </c>
      <c r="BS34" s="147">
        <v>0.16000000000000009</v>
      </c>
      <c r="BT34" s="147">
        <v>9.000000000000008E-2</v>
      </c>
      <c r="BU34" s="147">
        <v>0.19000000000000009</v>
      </c>
      <c r="BV34" s="147">
        <v>0.27000000000000007</v>
      </c>
      <c r="BW34" s="147">
        <v>0.32000000000000006</v>
      </c>
      <c r="BX34" s="147">
        <v>0.13000000000000009</v>
      </c>
      <c r="BY34" s="147">
        <v>0.10000000000000009</v>
      </c>
      <c r="BZ34" s="147">
        <v>6.0000000000000081E-2</v>
      </c>
      <c r="CA34" s="147">
        <v>0.28000000000000008</v>
      </c>
      <c r="CB34" s="147">
        <v>0.31000000000000005</v>
      </c>
      <c r="CC34" s="147">
        <v>0.3000000000000001</v>
      </c>
      <c r="CD34" s="147">
        <v>0.23000000000000009</v>
      </c>
      <c r="CE34" s="147">
        <v>0.3000000000000001</v>
      </c>
      <c r="CF34" s="147">
        <v>0.28000000000000008</v>
      </c>
      <c r="CG34" s="147">
        <v>0.29000000000000009</v>
      </c>
      <c r="CH34" s="147">
        <v>6.0000000000000081E-2</v>
      </c>
      <c r="CI34" s="147">
        <v>0.15000000000000008</v>
      </c>
      <c r="CJ34" s="147">
        <v>0.19000000000000009</v>
      </c>
      <c r="CK34" s="147">
        <v>0.23000000000000009</v>
      </c>
      <c r="CL34" s="147">
        <v>0.1700000000000001</v>
      </c>
      <c r="CM34" s="147">
        <v>0.32000000000000006</v>
      </c>
      <c r="CN34" s="147">
        <v>0.28000000000000008</v>
      </c>
      <c r="CO34" s="147">
        <v>0.16000000000000009</v>
      </c>
      <c r="CP34" s="147">
        <v>0.28000000000000008</v>
      </c>
      <c r="CQ34" s="147">
        <v>0.4200000000000001</v>
      </c>
      <c r="CR34" s="147">
        <v>0.1700000000000001</v>
      </c>
      <c r="CS34" s="147">
        <v>0.23000000000000009</v>
      </c>
      <c r="CT34" s="147">
        <v>0.1700000000000001</v>
      </c>
      <c r="CU34" s="147">
        <v>0.43000000000000005</v>
      </c>
      <c r="CV34" s="147">
        <v>0.33000000000000007</v>
      </c>
      <c r="CW34" s="147">
        <v>0.4200000000000001</v>
      </c>
      <c r="CX34" s="147">
        <v>0.53</v>
      </c>
      <c r="CY34" s="147">
        <v>0.57000000000000006</v>
      </c>
      <c r="CZ34" s="147">
        <v>0.39000000000000012</v>
      </c>
      <c r="DA34" s="147">
        <v>0.57000000000000006</v>
      </c>
      <c r="DB34" s="147">
        <v>0.41000000000000009</v>
      </c>
      <c r="DC34" s="147">
        <v>0.38000000000000012</v>
      </c>
      <c r="DD34" s="147">
        <v>0.45000000000000007</v>
      </c>
      <c r="DE34" s="147">
        <v>0.56000000000000005</v>
      </c>
      <c r="DF34" s="147">
        <v>0.62000000000000011</v>
      </c>
      <c r="DG34" s="147">
        <v>0.51</v>
      </c>
      <c r="DH34" s="147">
        <v>0.67000000000000015</v>
      </c>
      <c r="DI34" s="147">
        <v>0.64000000000000012</v>
      </c>
      <c r="DJ34" s="147">
        <v>0.46000000000000008</v>
      </c>
      <c r="DK34" s="147">
        <v>0.4900000000000001</v>
      </c>
      <c r="DL34" s="147">
        <v>0.55000000000000004</v>
      </c>
      <c r="DM34" s="147">
        <v>0.70000000000000007</v>
      </c>
      <c r="DN34" s="147">
        <v>0.57000000000000006</v>
      </c>
      <c r="DO34" s="147">
        <v>0.71000000000000008</v>
      </c>
      <c r="DP34" s="147">
        <v>0.85000000000000009</v>
      </c>
      <c r="DQ34" s="147">
        <v>0.63000000000000012</v>
      </c>
      <c r="DR34" s="147">
        <v>0.63000000000000012</v>
      </c>
      <c r="DS34" s="147">
        <v>0.77000000000000013</v>
      </c>
      <c r="DT34" s="147">
        <v>0.84000000000000008</v>
      </c>
      <c r="DU34" s="147">
        <v>0.85000000000000009</v>
      </c>
      <c r="DV34" s="147">
        <v>0.78000000000000014</v>
      </c>
      <c r="DW34" s="147">
        <v>0.91</v>
      </c>
      <c r="DX34" s="147">
        <v>0.87000000000000011</v>
      </c>
      <c r="DY34" s="147">
        <v>0.87000000000000011</v>
      </c>
      <c r="DZ34" s="147">
        <v>0.76000000000000012</v>
      </c>
      <c r="EA34" s="147">
        <v>0.89000000000000012</v>
      </c>
      <c r="EB34" s="147">
        <v>0.95000000000000007</v>
      </c>
      <c r="EC34" s="147">
        <v>0.84000000000000008</v>
      </c>
      <c r="ED34" s="147">
        <v>0.88000000000000012</v>
      </c>
      <c r="EE34" s="147">
        <v>0.90000000000000013</v>
      </c>
      <c r="EF34" s="147">
        <v>0.98000000000000009</v>
      </c>
      <c r="EG34" s="147">
        <v>1.1400000000000001</v>
      </c>
      <c r="EH34" s="147">
        <v>1.25</v>
      </c>
      <c r="EI34" s="147">
        <v>1.1600000000000001</v>
      </c>
      <c r="EJ34" s="147">
        <v>1.0900000000000001</v>
      </c>
      <c r="EK34" s="147">
        <v>1.21</v>
      </c>
      <c r="EL34" s="147">
        <v>1.2400000000000002</v>
      </c>
      <c r="EM34" s="147">
        <v>1.0900000000000001</v>
      </c>
      <c r="EN34" s="147">
        <v>1.1200000000000001</v>
      </c>
      <c r="EO34" s="147">
        <v>1.4100000000000001</v>
      </c>
      <c r="EP34" s="147">
        <v>1.5100000000000002</v>
      </c>
      <c r="EQ34" s="147"/>
      <c r="ER34" s="147"/>
      <c r="ES34" s="147"/>
      <c r="ET34" s="147"/>
      <c r="EU34" s="147"/>
      <c r="EV34" s="147"/>
      <c r="EW34" s="147"/>
      <c r="EX34" s="147"/>
      <c r="EY34" s="147"/>
      <c r="EZ34" s="147"/>
      <c r="FA34" s="147"/>
      <c r="FB34" s="147"/>
      <c r="FC34" s="147"/>
      <c r="FD34" s="147"/>
      <c r="FE34" s="147"/>
      <c r="FF34" s="147"/>
      <c r="FG34" s="147"/>
      <c r="FH34" s="147"/>
      <c r="FI34" s="147"/>
      <c r="FJ34" s="147"/>
      <c r="FK34" s="147"/>
      <c r="FL34" s="147"/>
      <c r="FM34" s="147"/>
      <c r="FN34" s="147"/>
      <c r="FO34" s="147"/>
      <c r="FP34" s="147"/>
      <c r="FQ34" s="147"/>
      <c r="FR34" s="147"/>
      <c r="FS34" s="147"/>
      <c r="FT34" s="147"/>
      <c r="FU34" s="147"/>
      <c r="FV34" s="147"/>
      <c r="FW34" s="147"/>
      <c r="FX34" s="147"/>
      <c r="FY34" s="147"/>
      <c r="FZ34" s="147"/>
      <c r="GA34" s="147"/>
      <c r="GB34" s="147"/>
      <c r="GC34" s="147"/>
      <c r="GD34" s="147"/>
      <c r="GE34" s="147"/>
      <c r="GF34" s="147"/>
      <c r="GG34" s="147"/>
      <c r="GH34" s="147"/>
      <c r="GI34" s="147"/>
      <c r="GJ34" s="147"/>
      <c r="GK34" s="147"/>
      <c r="GL34" s="147"/>
      <c r="GM34" s="147"/>
      <c r="GN34" s="147"/>
      <c r="GO34" s="147"/>
      <c r="GP34" s="147"/>
      <c r="GQ34" s="147"/>
      <c r="GR34" s="147"/>
      <c r="GS34" s="147"/>
      <c r="GT34" s="147"/>
      <c r="GU34" s="147"/>
      <c r="GV34" s="147"/>
      <c r="GW34" s="147"/>
      <c r="GX34" s="147"/>
      <c r="GY34" s="147"/>
      <c r="GZ34" s="147"/>
      <c r="HA34" s="147"/>
      <c r="HB34" s="147"/>
      <c r="HC34" s="147"/>
      <c r="HD34" s="147"/>
      <c r="HE34" s="147"/>
      <c r="HF34" s="147"/>
      <c r="HG34" s="147"/>
      <c r="HH34" s="147"/>
      <c r="HI34" s="147"/>
      <c r="HJ34" s="147"/>
      <c r="HK34" s="147"/>
      <c r="HL34" s="147"/>
      <c r="HM34" s="147"/>
    </row>
    <row r="35" spans="1:221" x14ac:dyDescent="0.25">
      <c r="A35" s="106" t="s">
        <v>230</v>
      </c>
      <c r="B35" s="107">
        <v>0</v>
      </c>
      <c r="C35" s="107">
        <v>0</v>
      </c>
      <c r="D35" s="107">
        <v>0</v>
      </c>
      <c r="E35" s="107">
        <v>0</v>
      </c>
      <c r="F35" s="107">
        <v>0</v>
      </c>
      <c r="G35" s="107">
        <v>0</v>
      </c>
      <c r="H35" s="107">
        <v>0</v>
      </c>
      <c r="I35" s="107">
        <v>0</v>
      </c>
      <c r="J35" s="107">
        <v>0</v>
      </c>
      <c r="K35" s="107">
        <v>0</v>
      </c>
      <c r="L35" s="107">
        <v>0</v>
      </c>
      <c r="M35" s="107">
        <v>0</v>
      </c>
      <c r="N35" s="107">
        <v>0</v>
      </c>
      <c r="O35" s="107">
        <v>0</v>
      </c>
      <c r="P35" s="107">
        <v>0</v>
      </c>
      <c r="Q35" s="107">
        <v>0</v>
      </c>
      <c r="R35" s="107">
        <v>0</v>
      </c>
      <c r="S35" s="107">
        <v>0</v>
      </c>
      <c r="T35" s="107">
        <v>0</v>
      </c>
      <c r="U35" s="107">
        <v>0</v>
      </c>
      <c r="V35" s="107">
        <v>0</v>
      </c>
      <c r="W35" s="107">
        <v>0</v>
      </c>
      <c r="X35" s="107">
        <v>0</v>
      </c>
      <c r="Y35" s="107">
        <v>0</v>
      </c>
      <c r="Z35" s="107">
        <v>0</v>
      </c>
      <c r="AA35" s="107">
        <v>0</v>
      </c>
      <c r="AB35" s="107">
        <v>0</v>
      </c>
      <c r="AC35" s="107">
        <v>0</v>
      </c>
      <c r="AD35" s="107">
        <v>0</v>
      </c>
      <c r="AE35" s="107">
        <v>0</v>
      </c>
      <c r="AF35" s="107">
        <v>0</v>
      </c>
      <c r="AG35" s="107">
        <v>0</v>
      </c>
      <c r="AH35" s="107">
        <v>0</v>
      </c>
      <c r="AI35" s="107">
        <v>0</v>
      </c>
      <c r="AJ35" s="107">
        <v>0</v>
      </c>
      <c r="AK35" s="107">
        <v>0</v>
      </c>
      <c r="AL35" s="107">
        <v>0</v>
      </c>
      <c r="AM35" s="107">
        <v>0</v>
      </c>
      <c r="AN35" s="107">
        <v>0</v>
      </c>
      <c r="AO35" s="107">
        <v>0</v>
      </c>
      <c r="AP35" s="107">
        <v>0</v>
      </c>
      <c r="AQ35" s="107">
        <v>0</v>
      </c>
      <c r="AR35" s="107">
        <v>0</v>
      </c>
      <c r="AS35" s="107">
        <v>0</v>
      </c>
      <c r="AT35" s="107">
        <v>0</v>
      </c>
      <c r="AU35" s="107">
        <v>0</v>
      </c>
      <c r="AV35" s="107">
        <v>0</v>
      </c>
      <c r="AW35" s="107">
        <v>0</v>
      </c>
      <c r="AX35" s="107">
        <v>0</v>
      </c>
      <c r="AY35" s="107">
        <v>0</v>
      </c>
      <c r="AZ35" s="107">
        <v>0</v>
      </c>
      <c r="BA35" s="107">
        <v>0</v>
      </c>
      <c r="BB35" s="107">
        <v>0</v>
      </c>
      <c r="BC35" s="107">
        <v>0</v>
      </c>
      <c r="BD35" s="107">
        <v>0</v>
      </c>
      <c r="BE35" s="107">
        <v>0</v>
      </c>
      <c r="BF35" s="107">
        <v>0</v>
      </c>
      <c r="BG35" s="107">
        <v>0</v>
      </c>
      <c r="BH35" s="107">
        <v>0</v>
      </c>
      <c r="BI35" s="107">
        <v>0</v>
      </c>
      <c r="BJ35" s="107">
        <v>0</v>
      </c>
      <c r="BK35" s="107">
        <v>0</v>
      </c>
      <c r="BL35" s="107">
        <v>0</v>
      </c>
      <c r="BM35" s="107">
        <v>0</v>
      </c>
      <c r="BN35" s="107">
        <v>0</v>
      </c>
      <c r="BO35" s="107">
        <v>0</v>
      </c>
      <c r="BP35" s="107">
        <v>0</v>
      </c>
      <c r="BQ35" s="107">
        <v>0</v>
      </c>
      <c r="BR35" s="107">
        <v>0</v>
      </c>
      <c r="BS35" s="107">
        <v>0</v>
      </c>
      <c r="BT35" s="107">
        <v>0</v>
      </c>
      <c r="BU35" s="107">
        <v>0</v>
      </c>
      <c r="BV35" s="107">
        <v>0</v>
      </c>
      <c r="BW35" s="107">
        <v>0</v>
      </c>
      <c r="BX35" s="107">
        <v>0</v>
      </c>
      <c r="BY35" s="107">
        <v>0</v>
      </c>
      <c r="BZ35" s="107">
        <v>0</v>
      </c>
      <c r="CA35" s="107">
        <v>0</v>
      </c>
      <c r="CB35" s="107">
        <v>0</v>
      </c>
      <c r="CC35" s="107">
        <v>0</v>
      </c>
      <c r="CD35" s="107">
        <v>0</v>
      </c>
      <c r="CE35" s="107">
        <v>0</v>
      </c>
      <c r="CF35" s="107">
        <v>0</v>
      </c>
      <c r="CG35" s="107">
        <v>0</v>
      </c>
      <c r="CH35" s="107">
        <v>0</v>
      </c>
      <c r="CI35" s="107">
        <v>0</v>
      </c>
      <c r="CJ35" s="107">
        <v>0</v>
      </c>
      <c r="CK35" s="107">
        <v>0</v>
      </c>
      <c r="CL35" s="107">
        <v>0</v>
      </c>
      <c r="CM35" s="107">
        <v>0</v>
      </c>
      <c r="CN35" s="107">
        <v>0</v>
      </c>
      <c r="CO35" s="107">
        <v>0</v>
      </c>
      <c r="CP35" s="107">
        <v>0</v>
      </c>
      <c r="CQ35" s="107">
        <v>0</v>
      </c>
      <c r="CR35" s="107">
        <v>0</v>
      </c>
      <c r="CS35" s="107">
        <v>0</v>
      </c>
      <c r="CT35" s="107">
        <v>0</v>
      </c>
      <c r="CU35" s="107">
        <v>0</v>
      </c>
      <c r="CV35" s="107">
        <v>0</v>
      </c>
      <c r="CW35" s="107">
        <v>0</v>
      </c>
      <c r="CX35" s="107">
        <v>0</v>
      </c>
      <c r="CY35" s="107">
        <v>0</v>
      </c>
      <c r="CZ35" s="107">
        <v>0</v>
      </c>
      <c r="DA35" s="107">
        <v>0</v>
      </c>
      <c r="DB35" s="107">
        <v>0</v>
      </c>
      <c r="DC35" s="107">
        <v>0</v>
      </c>
      <c r="DD35" s="107">
        <v>0</v>
      </c>
      <c r="DE35" s="107">
        <v>0</v>
      </c>
      <c r="DF35" s="107">
        <v>0</v>
      </c>
      <c r="DG35" s="107">
        <v>0</v>
      </c>
      <c r="DH35" s="107">
        <v>0</v>
      </c>
      <c r="DI35" s="107">
        <v>0</v>
      </c>
      <c r="DJ35" s="107">
        <v>0</v>
      </c>
      <c r="DK35" s="107">
        <v>0</v>
      </c>
      <c r="DL35" s="107">
        <v>0</v>
      </c>
      <c r="DM35" s="107">
        <v>0</v>
      </c>
      <c r="DN35" s="107">
        <v>0</v>
      </c>
      <c r="DO35" s="107">
        <v>0</v>
      </c>
      <c r="DP35" s="107">
        <v>0</v>
      </c>
      <c r="DQ35" s="107">
        <v>0</v>
      </c>
      <c r="DR35" s="107">
        <v>0</v>
      </c>
      <c r="DS35" s="107">
        <v>0</v>
      </c>
      <c r="DT35" s="107">
        <v>0</v>
      </c>
      <c r="DU35" s="107">
        <v>0</v>
      </c>
      <c r="DV35" s="107">
        <v>0</v>
      </c>
      <c r="DW35" s="107">
        <v>0</v>
      </c>
      <c r="DX35" s="107">
        <v>0</v>
      </c>
      <c r="DY35" s="107">
        <v>0</v>
      </c>
      <c r="DZ35" s="107">
        <v>0</v>
      </c>
      <c r="EA35" s="107">
        <v>0</v>
      </c>
      <c r="EB35" s="107">
        <v>0</v>
      </c>
      <c r="EC35" s="107">
        <v>0</v>
      </c>
      <c r="ED35" s="107">
        <v>0</v>
      </c>
      <c r="EE35" s="107">
        <v>0</v>
      </c>
      <c r="EF35" s="107">
        <v>0</v>
      </c>
      <c r="EG35" s="107">
        <v>0</v>
      </c>
      <c r="EH35" s="107">
        <v>0</v>
      </c>
      <c r="EI35" s="107">
        <v>0</v>
      </c>
      <c r="EJ35" s="107">
        <v>0</v>
      </c>
      <c r="EK35" s="107">
        <v>0</v>
      </c>
      <c r="EL35" s="107">
        <v>0</v>
      </c>
      <c r="EM35" s="107">
        <v>0</v>
      </c>
      <c r="EN35" s="107">
        <v>0</v>
      </c>
      <c r="EO35" s="107">
        <v>0</v>
      </c>
      <c r="EP35" s="107">
        <v>0</v>
      </c>
      <c r="EQ35" s="107">
        <v>0</v>
      </c>
      <c r="ER35" s="107">
        <v>0</v>
      </c>
      <c r="ES35" s="107">
        <v>0</v>
      </c>
      <c r="ET35" s="107">
        <v>0</v>
      </c>
      <c r="EU35" s="107">
        <v>0</v>
      </c>
      <c r="EV35" s="107">
        <v>0</v>
      </c>
      <c r="EW35" s="107">
        <v>0</v>
      </c>
      <c r="EX35" s="107">
        <v>0</v>
      </c>
      <c r="EY35" s="107">
        <v>0</v>
      </c>
      <c r="EZ35" s="107">
        <v>0</v>
      </c>
      <c r="FA35" s="107">
        <v>0</v>
      </c>
      <c r="FB35" s="107">
        <v>0</v>
      </c>
      <c r="FC35" s="107">
        <v>0</v>
      </c>
      <c r="FD35" s="107">
        <v>0</v>
      </c>
      <c r="FE35" s="107">
        <v>0</v>
      </c>
      <c r="FF35" s="107">
        <v>0</v>
      </c>
      <c r="FG35" s="107">
        <v>0</v>
      </c>
      <c r="FH35" s="107">
        <v>0</v>
      </c>
      <c r="FI35" s="107">
        <v>0</v>
      </c>
      <c r="FJ35" s="107">
        <v>0</v>
      </c>
      <c r="FK35" s="107">
        <v>0</v>
      </c>
      <c r="FL35" s="107">
        <v>0</v>
      </c>
      <c r="FM35" s="107">
        <v>0</v>
      </c>
      <c r="FN35" s="107">
        <v>0</v>
      </c>
      <c r="FO35" s="107">
        <v>0</v>
      </c>
      <c r="FP35" s="107">
        <v>0</v>
      </c>
      <c r="FQ35" s="107">
        <v>0</v>
      </c>
      <c r="FR35" s="107">
        <v>0</v>
      </c>
    </row>
    <row r="36" spans="1:221" x14ac:dyDescent="0.25">
      <c r="B36" s="108"/>
      <c r="AP36" s="97"/>
      <c r="AQ36" s="97"/>
      <c r="AR36" s="97"/>
      <c r="AS36" s="97"/>
      <c r="AT36" s="97"/>
      <c r="AU36" s="97"/>
      <c r="AV36" s="97"/>
      <c r="AW36" s="97"/>
      <c r="AX36" s="97"/>
      <c r="AY36" s="97"/>
      <c r="DW36" s="122">
        <v>1.05</v>
      </c>
      <c r="DX36" s="122">
        <v>1.05</v>
      </c>
      <c r="DY36" s="122">
        <v>1.05</v>
      </c>
      <c r="DZ36" s="122">
        <v>1.05</v>
      </c>
      <c r="EA36" s="122">
        <v>1.05</v>
      </c>
      <c r="EB36" s="122">
        <v>1.05</v>
      </c>
      <c r="EC36" s="122">
        <v>1.05</v>
      </c>
      <c r="ED36" s="122">
        <v>1.05</v>
      </c>
      <c r="EE36" s="122">
        <v>1.05</v>
      </c>
      <c r="EF36" s="122">
        <v>1.05</v>
      </c>
      <c r="EG36" s="122">
        <v>1.05</v>
      </c>
      <c r="EH36" s="122">
        <v>1.05</v>
      </c>
      <c r="EI36" s="122">
        <v>1.05</v>
      </c>
      <c r="EJ36" s="122">
        <v>1.05</v>
      </c>
      <c r="EK36" s="122">
        <v>1.05</v>
      </c>
      <c r="EL36" s="122">
        <v>1.05</v>
      </c>
      <c r="EM36" s="122">
        <v>1.05</v>
      </c>
      <c r="EN36" s="122">
        <v>1.05</v>
      </c>
      <c r="EO36" s="122">
        <v>1.05</v>
      </c>
      <c r="EP36" s="122">
        <v>1.05</v>
      </c>
    </row>
    <row r="37" spans="1:221" x14ac:dyDescent="0.25">
      <c r="B37" s="108"/>
      <c r="E37" s="108"/>
      <c r="AF37" s="97"/>
      <c r="AG37" s="97"/>
      <c r="AH37" s="97"/>
      <c r="AI37" s="97"/>
      <c r="AJ37" s="97"/>
      <c r="AK37" s="97"/>
      <c r="AL37" s="97"/>
      <c r="AM37" s="97"/>
      <c r="AP37" s="108"/>
      <c r="AQ37" s="97"/>
      <c r="AR37" s="97"/>
      <c r="AS37" s="97"/>
      <c r="AT37" s="97"/>
      <c r="AU37" s="97"/>
      <c r="AV37" s="97"/>
      <c r="AY37" s="97"/>
      <c r="AZ37" s="97"/>
      <c r="BA37" s="97"/>
      <c r="BB37" s="97"/>
      <c r="BC37" s="97"/>
      <c r="BD37" s="108"/>
      <c r="EH37" s="81" t="s">
        <v>236</v>
      </c>
      <c r="FS37" s="107">
        <v>0</v>
      </c>
      <c r="FT37" s="107">
        <v>0</v>
      </c>
      <c r="FU37" s="107">
        <v>0</v>
      </c>
    </row>
    <row r="38" spans="1:221" x14ac:dyDescent="0.25">
      <c r="B38" s="108"/>
      <c r="AF38" s="97"/>
      <c r="AG38" s="97"/>
      <c r="AH38" s="97"/>
      <c r="AI38" s="97"/>
      <c r="AJ38" s="97"/>
      <c r="AK38" s="97"/>
      <c r="AL38" s="97"/>
      <c r="AM38" s="97"/>
      <c r="AP38" s="109"/>
      <c r="AV38" s="2"/>
      <c r="AZ38" s="110"/>
      <c r="BD38" s="2"/>
    </row>
    <row r="39" spans="1:221" x14ac:dyDescent="0.25">
      <c r="B39" s="108"/>
      <c r="AP39" s="108"/>
      <c r="AV39" s="2"/>
      <c r="AZ39" s="110"/>
      <c r="BD39" s="2"/>
    </row>
    <row r="40" spans="1:221" x14ac:dyDescent="0.25">
      <c r="B40" s="108"/>
      <c r="AV40" s="2"/>
      <c r="AZ40" s="111"/>
      <c r="BD40" s="2"/>
    </row>
    <row r="41" spans="1:221" x14ac:dyDescent="0.25">
      <c r="AU41" s="97"/>
      <c r="AV41" s="97"/>
      <c r="AY41" s="97"/>
      <c r="AZ41" s="111"/>
      <c r="BD41" s="2"/>
    </row>
    <row r="42" spans="1:221" x14ac:dyDescent="0.25">
      <c r="AZ42" s="111"/>
      <c r="BD42" s="2"/>
    </row>
    <row r="43" spans="1:221" x14ac:dyDescent="0.25">
      <c r="AZ43" s="111"/>
      <c r="BD43" s="2"/>
    </row>
    <row r="44" spans="1:221" x14ac:dyDescent="0.25">
      <c r="AZ44" s="110"/>
      <c r="BD44" s="2"/>
    </row>
    <row r="45" spans="1:221" x14ac:dyDescent="0.25">
      <c r="AZ45" s="110"/>
      <c r="BD45" s="2"/>
    </row>
    <row r="46" spans="1:221" x14ac:dyDescent="0.25">
      <c r="AZ46" s="110"/>
      <c r="BD46" s="2"/>
    </row>
    <row r="47" spans="1:221" x14ac:dyDescent="0.25">
      <c r="AZ47" s="110"/>
      <c r="BD47" s="2"/>
    </row>
    <row r="48" spans="1:221" x14ac:dyDescent="0.25">
      <c r="AZ48" s="111"/>
      <c r="BD48" s="2"/>
    </row>
    <row r="49" spans="1:141" x14ac:dyDescent="0.25">
      <c r="AZ49" s="110"/>
      <c r="BD49" s="2"/>
    </row>
    <row r="50" spans="1:141" x14ac:dyDescent="0.25">
      <c r="AZ50" s="112"/>
    </row>
    <row r="55" spans="1:141" x14ac:dyDescent="0.25">
      <c r="A55" s="4"/>
      <c r="B55" s="151">
        <v>1960</v>
      </c>
      <c r="C55" s="151">
        <v>1961</v>
      </c>
      <c r="D55" s="151">
        <v>1962</v>
      </c>
      <c r="E55" s="151">
        <v>1963</v>
      </c>
      <c r="F55" s="151">
        <v>1964</v>
      </c>
      <c r="G55" s="151">
        <v>1965</v>
      </c>
      <c r="H55" s="151">
        <v>1966</v>
      </c>
      <c r="I55" s="151">
        <v>1967</v>
      </c>
      <c r="J55" s="151">
        <v>1968</v>
      </c>
      <c r="K55" s="151">
        <v>1969</v>
      </c>
      <c r="L55" s="151">
        <v>1970</v>
      </c>
      <c r="M55" s="151">
        <v>1971</v>
      </c>
      <c r="N55" s="151">
        <v>1972</v>
      </c>
      <c r="O55" s="151">
        <v>1973</v>
      </c>
      <c r="P55" s="151">
        <v>1974</v>
      </c>
      <c r="Q55" s="151">
        <v>1975</v>
      </c>
      <c r="R55" s="151">
        <v>1976</v>
      </c>
      <c r="S55" s="151">
        <v>1977</v>
      </c>
      <c r="T55" s="151">
        <v>1978</v>
      </c>
      <c r="U55" s="151">
        <v>1979</v>
      </c>
      <c r="V55" s="151">
        <v>1980</v>
      </c>
      <c r="W55" s="151">
        <v>1981</v>
      </c>
      <c r="X55" s="151">
        <v>1982</v>
      </c>
      <c r="Y55" s="151">
        <v>1983</v>
      </c>
      <c r="Z55" s="151">
        <v>1984</v>
      </c>
      <c r="AA55" s="151">
        <v>1985</v>
      </c>
      <c r="AB55" s="151">
        <v>1986</v>
      </c>
      <c r="AC55" s="151">
        <v>1987</v>
      </c>
      <c r="AD55" s="151">
        <v>1988</v>
      </c>
      <c r="AE55" s="151">
        <v>1989</v>
      </c>
      <c r="AF55" s="151">
        <v>1990</v>
      </c>
      <c r="AG55" s="151">
        <v>1991</v>
      </c>
      <c r="AH55" s="151">
        <v>1992</v>
      </c>
      <c r="AI55" s="151">
        <v>1993</v>
      </c>
      <c r="AJ55" s="151">
        <v>1994</v>
      </c>
      <c r="AK55" s="151">
        <v>1995</v>
      </c>
      <c r="AL55" s="151">
        <v>1996</v>
      </c>
      <c r="AM55" s="151">
        <v>1997</v>
      </c>
      <c r="AN55" s="151">
        <v>1998</v>
      </c>
      <c r="AO55" s="151">
        <v>1999</v>
      </c>
      <c r="AP55" s="151">
        <v>2000</v>
      </c>
      <c r="AQ55" s="151">
        <v>2001</v>
      </c>
      <c r="AR55" s="151">
        <v>2002</v>
      </c>
      <c r="AS55" s="151">
        <v>2003</v>
      </c>
      <c r="AT55" s="151">
        <v>2004</v>
      </c>
      <c r="AU55" s="151">
        <v>2005</v>
      </c>
      <c r="AV55" s="151">
        <v>2006</v>
      </c>
      <c r="AW55" s="151">
        <v>2007</v>
      </c>
      <c r="AX55" s="151">
        <v>2008</v>
      </c>
      <c r="AY55" s="151">
        <v>2009</v>
      </c>
      <c r="AZ55" s="151">
        <v>2010</v>
      </c>
      <c r="BA55" s="151">
        <v>2011</v>
      </c>
      <c r="BB55" s="151">
        <v>2012</v>
      </c>
      <c r="BC55" s="151">
        <v>2013</v>
      </c>
      <c r="BD55" s="151">
        <v>2014</v>
      </c>
      <c r="BE55" s="151">
        <v>2015</v>
      </c>
      <c r="BF55" s="151">
        <v>2016</v>
      </c>
      <c r="BG55" s="151">
        <v>2017</v>
      </c>
      <c r="BH55" s="151">
        <v>2018</v>
      </c>
      <c r="BI55" s="151">
        <v>2019</v>
      </c>
      <c r="BJ55" s="151">
        <v>2020</v>
      </c>
      <c r="BK55" s="151">
        <v>2021</v>
      </c>
      <c r="BL55" s="151">
        <v>2022</v>
      </c>
      <c r="BM55" s="151">
        <v>2023</v>
      </c>
      <c r="BN55" s="151">
        <v>2024</v>
      </c>
      <c r="BO55" s="151">
        <v>2025</v>
      </c>
      <c r="BP55" s="151">
        <v>2026</v>
      </c>
      <c r="BQ55" s="151">
        <v>2027</v>
      </c>
      <c r="BR55" s="151">
        <v>2028</v>
      </c>
      <c r="BS55" s="151">
        <v>2029</v>
      </c>
      <c r="BT55" s="151">
        <v>2030</v>
      </c>
      <c r="BU55" s="151">
        <v>2031</v>
      </c>
      <c r="BV55" s="151">
        <v>2032</v>
      </c>
      <c r="BW55" s="151">
        <v>2033</v>
      </c>
      <c r="BX55" s="151">
        <v>2034</v>
      </c>
      <c r="BY55" s="151">
        <v>2035</v>
      </c>
      <c r="BZ55" s="151">
        <v>2036</v>
      </c>
      <c r="CA55" s="151">
        <v>2037</v>
      </c>
      <c r="CB55" s="151">
        <v>2038</v>
      </c>
      <c r="CC55" s="151">
        <v>2039</v>
      </c>
      <c r="CD55" s="151">
        <v>2040</v>
      </c>
      <c r="CE55" s="151">
        <v>2041</v>
      </c>
      <c r="CF55" s="151">
        <v>2042</v>
      </c>
      <c r="CG55" s="151">
        <v>2043</v>
      </c>
      <c r="CH55" s="151">
        <v>2044</v>
      </c>
      <c r="CI55" s="151">
        <v>2045</v>
      </c>
      <c r="CJ55" s="151">
        <v>2046</v>
      </c>
      <c r="CK55" s="151">
        <v>2047</v>
      </c>
      <c r="CL55" s="151">
        <v>2048</v>
      </c>
      <c r="CM55" s="151">
        <v>2049</v>
      </c>
      <c r="CN55" s="151">
        <v>2050</v>
      </c>
      <c r="CO55" s="151">
        <v>2051</v>
      </c>
      <c r="CP55" s="151">
        <v>2052</v>
      </c>
      <c r="CQ55" s="151">
        <v>2053</v>
      </c>
      <c r="CR55" s="151">
        <v>2054</v>
      </c>
      <c r="CS55" s="151">
        <v>2055</v>
      </c>
      <c r="CT55" s="151">
        <v>2056</v>
      </c>
      <c r="CU55" s="151">
        <v>2057</v>
      </c>
      <c r="CV55" s="151">
        <v>2058</v>
      </c>
      <c r="CW55" s="151">
        <v>2059</v>
      </c>
      <c r="CX55" s="151">
        <v>2060</v>
      </c>
      <c r="CY55" s="151">
        <v>2061</v>
      </c>
      <c r="CZ55" s="151">
        <v>2062</v>
      </c>
      <c r="DA55" s="151">
        <v>2063</v>
      </c>
      <c r="DB55" s="151">
        <v>2064</v>
      </c>
      <c r="DC55" s="151">
        <v>2065</v>
      </c>
      <c r="DD55" s="151">
        <v>2066</v>
      </c>
      <c r="DE55" s="151">
        <v>2067</v>
      </c>
      <c r="DF55" s="151">
        <v>2068</v>
      </c>
      <c r="DG55" s="151">
        <v>2069</v>
      </c>
      <c r="DH55" s="151">
        <v>2070</v>
      </c>
      <c r="DI55" s="151">
        <v>2071</v>
      </c>
      <c r="DJ55" s="151">
        <v>2072</v>
      </c>
      <c r="DK55" s="151">
        <v>2073</v>
      </c>
      <c r="DL55" s="151">
        <v>2074</v>
      </c>
      <c r="DM55" s="151">
        <v>2075</v>
      </c>
      <c r="DN55" s="151">
        <v>2076</v>
      </c>
      <c r="DO55" s="151">
        <v>2077</v>
      </c>
      <c r="DP55" s="151">
        <v>2078</v>
      </c>
      <c r="DQ55" s="151">
        <v>2079</v>
      </c>
      <c r="DR55" s="151">
        <v>2080</v>
      </c>
      <c r="DS55" s="151">
        <v>2081</v>
      </c>
      <c r="DT55" s="151">
        <v>2082</v>
      </c>
      <c r="DU55" s="151">
        <v>2083</v>
      </c>
      <c r="DV55" s="151">
        <v>2084</v>
      </c>
      <c r="DW55" s="151">
        <v>2085</v>
      </c>
      <c r="DX55" s="151">
        <v>2086</v>
      </c>
      <c r="DY55" s="151">
        <v>2087</v>
      </c>
      <c r="DZ55" s="151">
        <v>2088</v>
      </c>
      <c r="EA55" s="151">
        <v>2089</v>
      </c>
      <c r="EB55" s="151">
        <v>2090</v>
      </c>
      <c r="EC55" s="151">
        <v>2091</v>
      </c>
      <c r="ED55" s="151">
        <v>2092</v>
      </c>
      <c r="EE55" s="151">
        <v>2093</v>
      </c>
      <c r="EF55" s="151">
        <v>2094</v>
      </c>
      <c r="EG55" s="151">
        <v>2095</v>
      </c>
      <c r="EH55" s="151">
        <v>2096</v>
      </c>
      <c r="EI55" s="151">
        <v>2097</v>
      </c>
      <c r="EJ55" s="151">
        <v>2098</v>
      </c>
      <c r="EK55" s="151">
        <v>2099</v>
      </c>
    </row>
    <row r="56" spans="1:141" ht="15.75" x14ac:dyDescent="0.25">
      <c r="A56" s="101" t="s">
        <v>231</v>
      </c>
      <c r="B56" s="150">
        <v>3.0215125980000002</v>
      </c>
      <c r="C56" s="150">
        <v>3.062768116</v>
      </c>
      <c r="D56" s="150">
        <v>3.117372187</v>
      </c>
      <c r="E56" s="150">
        <v>3.1840630490000001</v>
      </c>
      <c r="F56" s="150">
        <v>3.2512531999999998</v>
      </c>
      <c r="G56" s="150">
        <v>3.3189975220000001</v>
      </c>
      <c r="H56" s="150">
        <v>3.3890871890000001</v>
      </c>
      <c r="I56" s="150">
        <v>3.4590153560000001</v>
      </c>
      <c r="J56" s="150">
        <v>3.5307035610000002</v>
      </c>
      <c r="K56" s="150">
        <v>3.6048155519999998</v>
      </c>
      <c r="L56" s="150">
        <v>3.6805890450000001</v>
      </c>
      <c r="M56" s="150">
        <v>3.7586135459999999</v>
      </c>
      <c r="N56" s="150">
        <v>3.8344463219999998</v>
      </c>
      <c r="O56" s="150">
        <v>3.9110684579999999</v>
      </c>
      <c r="P56" s="150">
        <v>3.9872942400000002</v>
      </c>
      <c r="Q56" s="150">
        <v>4.0620707710000001</v>
      </c>
      <c r="R56" s="150">
        <v>4.1357585390000002</v>
      </c>
      <c r="S56" s="150">
        <v>4.2089588039999999</v>
      </c>
      <c r="T56" s="150">
        <v>4.2834310430000002</v>
      </c>
      <c r="U56" s="150">
        <v>4.3600564009999996</v>
      </c>
      <c r="V56" s="128">
        <v>4.4376028920000001</v>
      </c>
      <c r="W56" s="128">
        <v>4.5169261900000004</v>
      </c>
      <c r="X56" s="128">
        <v>4.5995392409999996</v>
      </c>
      <c r="Y56" s="128">
        <v>4.6829245359999998</v>
      </c>
      <c r="Z56" s="128">
        <v>4.7660403000000002</v>
      </c>
      <c r="AA56" s="128">
        <v>4.8507407880000004</v>
      </c>
      <c r="AB56" s="128">
        <v>4.9377115619999996</v>
      </c>
      <c r="AC56" s="128">
        <v>5.0270302779999998</v>
      </c>
      <c r="AD56" s="128">
        <v>5.1171670059999999</v>
      </c>
      <c r="AE56" s="128">
        <v>5.2076548660000004</v>
      </c>
      <c r="AF56" s="128">
        <v>5.2992467569999997</v>
      </c>
      <c r="AG56" s="128">
        <v>5.3884962280000002</v>
      </c>
      <c r="AH56" s="128">
        <v>5.4771239649999997</v>
      </c>
      <c r="AI56" s="128">
        <v>5.5647786200000002</v>
      </c>
      <c r="AJ56" s="128">
        <v>5.6508531770000001</v>
      </c>
      <c r="AK56" s="128">
        <v>5.7365055160000002</v>
      </c>
      <c r="AL56" s="128">
        <v>5.822614626</v>
      </c>
      <c r="AM56" s="128">
        <v>5.9084665569999997</v>
      </c>
      <c r="AN56" s="128">
        <v>5.994040064</v>
      </c>
      <c r="AO56" s="128">
        <v>6.0784043370000003</v>
      </c>
      <c r="AP56" s="128">
        <v>6.1618848110000002</v>
      </c>
      <c r="AQ56" s="128">
        <v>6.2451129060000001</v>
      </c>
      <c r="AR56" s="128">
        <v>6.3275573989999998</v>
      </c>
      <c r="AS56" s="128">
        <v>6.4097504409999999</v>
      </c>
      <c r="AT56" s="128">
        <v>6.4927698149999999</v>
      </c>
      <c r="AU56" s="128">
        <v>6.5758415059999997</v>
      </c>
      <c r="AV56" s="128">
        <v>6.6599770249999999</v>
      </c>
      <c r="AW56" s="128">
        <v>6.7444893989999999</v>
      </c>
      <c r="AX56" s="128">
        <v>6.8305135410000002</v>
      </c>
      <c r="AY56" s="128">
        <v>6.9165891159999999</v>
      </c>
      <c r="AZ56" s="128">
        <v>7.0012668759999999</v>
      </c>
      <c r="BA56" s="128">
        <v>7.0871200339999998</v>
      </c>
      <c r="BB56" s="128">
        <v>7.1769688770000002</v>
      </c>
      <c r="BC56" s="128">
        <v>7.2659705219999999</v>
      </c>
      <c r="BD56" s="128">
        <v>7.3541833670000001</v>
      </c>
      <c r="BE56" s="128">
        <v>7.4418268769999996</v>
      </c>
      <c r="BF56" s="128">
        <v>7.5290666169999998</v>
      </c>
      <c r="BG56" s="128">
        <v>7.6147485819999998</v>
      </c>
      <c r="BH56" s="150">
        <v>7.6974923789999998</v>
      </c>
      <c r="BI56" s="128">
        <v>7.7783039120000002</v>
      </c>
      <c r="BJ56" s="150">
        <v>7.8550750599999999</v>
      </c>
      <c r="BK56" s="150">
        <v>7.9208618880000001</v>
      </c>
      <c r="BL56" s="150">
        <v>7.9903997679999996</v>
      </c>
      <c r="BM56" s="150">
        <v>8.0649766009999997</v>
      </c>
      <c r="BN56" s="150">
        <v>8.1420564459999998</v>
      </c>
      <c r="BO56" s="150"/>
      <c r="BP56" s="150"/>
      <c r="BQ56" s="150"/>
      <c r="BR56" s="150"/>
      <c r="BS56" s="150"/>
      <c r="BT56" s="150"/>
      <c r="BU56" s="150"/>
      <c r="BV56" s="150"/>
      <c r="BW56" s="150"/>
      <c r="BX56" s="150"/>
      <c r="BY56" s="150"/>
      <c r="BZ56" s="150"/>
      <c r="CA56" s="150"/>
      <c r="CB56" s="150"/>
      <c r="CC56" s="150"/>
      <c r="CD56" s="150"/>
      <c r="CE56" s="150"/>
      <c r="CF56" s="150"/>
      <c r="CG56" s="150"/>
      <c r="CH56" s="150"/>
      <c r="CI56" s="150"/>
      <c r="CJ56" s="150"/>
      <c r="CK56" s="150"/>
      <c r="CL56" s="150"/>
      <c r="CM56" s="150"/>
      <c r="CN56" s="150"/>
      <c r="CO56" s="150"/>
      <c r="CP56" s="150"/>
      <c r="CQ56" s="150"/>
      <c r="CR56" s="150"/>
      <c r="CS56" s="150"/>
      <c r="CT56" s="150"/>
      <c r="CU56" s="150"/>
      <c r="CV56" s="150"/>
      <c r="CW56" s="150"/>
      <c r="CX56" s="150"/>
      <c r="CY56" s="150"/>
      <c r="CZ56" s="150"/>
      <c r="DA56" s="150"/>
      <c r="DB56" s="150"/>
      <c r="DC56" s="150"/>
      <c r="DD56" s="150"/>
      <c r="DE56" s="150"/>
      <c r="DF56" s="150"/>
      <c r="DG56" s="150"/>
      <c r="DH56" s="150"/>
      <c r="DI56" s="150"/>
      <c r="DJ56" s="150"/>
      <c r="DK56" s="150"/>
      <c r="DL56" s="150"/>
      <c r="DM56" s="150"/>
      <c r="DN56" s="150"/>
      <c r="DO56" s="150"/>
      <c r="DP56" s="150"/>
      <c r="DQ56" s="150"/>
      <c r="DR56" s="150"/>
      <c r="DS56" s="150"/>
      <c r="DT56" s="150"/>
      <c r="DU56" s="150"/>
      <c r="DV56" s="150"/>
      <c r="DW56" s="150"/>
      <c r="DX56" s="150"/>
      <c r="DY56" s="150"/>
      <c r="DZ56" s="150"/>
      <c r="EA56" s="150"/>
      <c r="EB56" s="150"/>
      <c r="EC56" s="150"/>
      <c r="ED56" s="150"/>
      <c r="EE56" s="150"/>
      <c r="EF56" s="150"/>
      <c r="EG56" s="150"/>
      <c r="EH56" s="150"/>
      <c r="EI56" s="150"/>
      <c r="EJ56" s="150"/>
      <c r="EK56" s="150"/>
    </row>
    <row r="57" spans="1:141" x14ac:dyDescent="0.25">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row>
    <row r="58" spans="1:141" x14ac:dyDescent="0.25">
      <c r="B58" s="126"/>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row>
    <row r="59" spans="1:141" x14ac:dyDescent="0.25">
      <c r="AY59" s="113"/>
      <c r="AZ59" s="113"/>
      <c r="BJ59" s="186"/>
    </row>
    <row r="60" spans="1:141" x14ac:dyDescent="0.25">
      <c r="AM60" s="114"/>
      <c r="AN60" s="114"/>
      <c r="AO60" s="114"/>
      <c r="AP60" s="115"/>
      <c r="AU60" s="116"/>
      <c r="AY60" s="117"/>
      <c r="AZ60" s="117"/>
      <c r="BJ60" s="188"/>
    </row>
    <row r="62" spans="1:141" x14ac:dyDescent="0.25">
      <c r="AP62" s="108"/>
      <c r="BA62" s="113"/>
    </row>
    <row r="80" spans="57:57" x14ac:dyDescent="0.25">
      <c r="BE80" s="108"/>
    </row>
    <row r="94" spans="90:101" x14ac:dyDescent="0.25">
      <c r="CL94" s="118">
        <v>1979</v>
      </c>
      <c r="CM94" s="118">
        <v>1980</v>
      </c>
      <c r="CN94" s="118">
        <v>1981</v>
      </c>
      <c r="CO94" s="118">
        <v>1982</v>
      </c>
      <c r="CP94" s="118">
        <v>1983</v>
      </c>
      <c r="CQ94" s="118">
        <v>1984</v>
      </c>
      <c r="CR94" s="118">
        <v>1985</v>
      </c>
      <c r="CS94" s="118">
        <v>1986</v>
      </c>
      <c r="CT94" s="118">
        <v>1987</v>
      </c>
      <c r="CU94" s="118">
        <v>1988</v>
      </c>
    </row>
    <row r="95" spans="90:101" x14ac:dyDescent="0.25">
      <c r="CL95" s="119">
        <v>12.265486725663701</v>
      </c>
      <c r="CM95" s="119">
        <v>12.3893805309734</v>
      </c>
      <c r="CN95" s="119">
        <v>12.5132743362832</v>
      </c>
      <c r="CO95" s="119">
        <v>12.6371681415929</v>
      </c>
      <c r="CP95" s="119">
        <v>12.761061946902601</v>
      </c>
      <c r="CQ95" s="119">
        <v>12.884955752212401</v>
      </c>
      <c r="CR95" s="119">
        <v>13.008849557522099</v>
      </c>
      <c r="CS95" s="119">
        <v>13.1327433628318</v>
      </c>
      <c r="CT95" s="119">
        <v>13.2566371681416</v>
      </c>
      <c r="CU95" s="119">
        <v>13.3805309734513</v>
      </c>
    </row>
    <row r="96" spans="90:101" x14ac:dyDescent="0.25">
      <c r="CL96" s="118"/>
      <c r="CM96" s="118"/>
      <c r="CN96" s="118"/>
      <c r="CO96" s="118"/>
      <c r="CP96" s="118"/>
      <c r="CQ96" s="118"/>
      <c r="CR96" s="118"/>
      <c r="CS96" s="118"/>
      <c r="CT96" s="118"/>
      <c r="CU96" s="118"/>
      <c r="CV96" s="118">
        <v>1989</v>
      </c>
      <c r="CW96" s="118">
        <v>1990</v>
      </c>
    </row>
    <row r="97" spans="90:104" x14ac:dyDescent="0.25">
      <c r="CL97" s="118"/>
      <c r="CM97" s="118"/>
      <c r="CN97" s="118"/>
      <c r="CO97" s="118"/>
      <c r="CP97" s="118"/>
      <c r="CQ97" s="118"/>
      <c r="CR97" s="118"/>
      <c r="CS97" s="118"/>
      <c r="CT97" s="118"/>
      <c r="CU97" s="118"/>
      <c r="CV97" s="119">
        <v>13.504424778761001</v>
      </c>
      <c r="CW97" s="119">
        <v>13.628318584070801</v>
      </c>
    </row>
    <row r="98" spans="90:104" x14ac:dyDescent="0.25">
      <c r="CV98" s="118"/>
      <c r="CW98" s="118"/>
    </row>
    <row r="99" spans="90:104" x14ac:dyDescent="0.25">
      <c r="CV99" s="118"/>
      <c r="CW99" s="118"/>
    </row>
    <row r="100" spans="90:104" x14ac:dyDescent="0.25">
      <c r="CX100" s="118">
        <v>1991</v>
      </c>
      <c r="CY100" s="118">
        <v>1992</v>
      </c>
      <c r="CZ100" s="118">
        <v>1993</v>
      </c>
    </row>
    <row r="101" spans="90:104" x14ac:dyDescent="0.25">
      <c r="CX101" s="119">
        <v>13.7522123893805</v>
      </c>
      <c r="CY101" s="119">
        <v>13.8761061946902</v>
      </c>
      <c r="CZ101" s="119">
        <v>14</v>
      </c>
    </row>
    <row r="102" spans="90:104" x14ac:dyDescent="0.25">
      <c r="CX102" s="118"/>
      <c r="CY102" s="118"/>
      <c r="CZ102" s="118"/>
    </row>
    <row r="103" spans="90:104" x14ac:dyDescent="0.25">
      <c r="CX103" s="118"/>
      <c r="CY103" s="118"/>
      <c r="CZ103" s="118"/>
    </row>
  </sheetData>
  <pageMargins left="0.7" right="0.7" top="0.75" bottom="0.75" header="0.3" footer="0.3"/>
  <pageSetup paperSize="9" orientation="portrait" r:id="rId1"/>
  <ignoredErrors>
    <ignoredError sqref="A2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Calculation</vt:lpstr>
      <vt:lpstr>Climate Debt Ranking</vt:lpstr>
      <vt:lpstr>GDP+</vt:lpstr>
      <vt:lpstr>Global Indicators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Claus Andersen</dc:creator>
  <cp:lastModifiedBy>Claus Andersen</cp:lastModifiedBy>
  <dcterms:created xsi:type="dcterms:W3CDTF">2015-06-05T18:19:34Z</dcterms:created>
  <dcterms:modified xsi:type="dcterms:W3CDTF">2025-11-01T06:56:48Z</dcterms:modified>
</cp:coreProperties>
</file>